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<sst xmlns="http://schemas.openxmlformats.org/spreadsheetml/2006/main" count="164" uniqueCount="66">
  <si>
    <t>League Position</t>
  </si>
  <si>
    <t>Team Name</t>
  </si>
  <si>
    <t>Date Of Quiz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</si>
  <si>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</si>
  <si>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</si>
  <si>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</si>
  <si>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</si>
  <si>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</si>
  <si>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</si>
  <si>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</si>
  <si>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</si>
  <si>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</si>
  <si>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</si>
  <si>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</si>
  <si>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</si>
  <si>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</si>
  <si>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</si>
  <si>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</si>
  <si>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</si>
  <si>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NBTE</t>
  </si>
  <si>
    <t>Wipe Out Bonus Round</t>
  </si>
  <si>
    <t>Bonus Questions #1 &amp; #2</t>
  </si>
  <si>
    <t>The Forge Inn - Glenfield - Sunday Night League Cup</t>
  </si>
  <si>
    <t>Wipe out High</t>
  </si>
  <si>
    <t>Wipe Out Low</t>
  </si>
  <si>
    <t>THREE AMIGOS</t>
  </si>
  <si>
    <t>CHARLIES ANGELS</t>
  </si>
  <si>
    <t>CHALFONTS</t>
  </si>
  <si>
    <t>IZZY WIZZY</t>
  </si>
  <si>
    <t>MUSIC INTROS</t>
  </si>
  <si>
    <t>GENERAL KNOWLEDGE</t>
  </si>
  <si>
    <t>The Forge Inn - Glenfield - Sunday Night Quiz League #43</t>
  </si>
  <si>
    <t>SUNS IN PLUMS IN</t>
  </si>
  <si>
    <t xml:space="preserve">IN THE CORNER 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</si>
  <si>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</si>
  <si>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</si>
  <si>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</si>
  <si>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</si>
  <si>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</si>
  <si>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</si>
  <si>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</si>
  <si>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>SAM LOVES PIERCINGS</t>
  </si>
  <si>
    <t>COMING UP THE REAR</t>
  </si>
  <si>
    <t>THE BIG FACT HUNT</t>
  </si>
  <si>
    <t>IN THE CORNER (BAR</t>
  </si>
  <si>
    <t>UNIVERSALLY CHALLANGED</t>
  </si>
  <si>
    <t>NEW YEAR QUIZALOUTION</t>
  </si>
  <si>
    <t>CHALFONTS 13</t>
  </si>
  <si>
    <t>NBTE 3</t>
  </si>
  <si>
    <t xml:space="preserve">F&amp;D  -  S&amp;L - T&amp;F </t>
  </si>
  <si>
    <t>MISSING VOWLES</t>
  </si>
  <si>
    <t>S&amp;N - H&amp;G - A&amp;L</t>
  </si>
  <si>
    <t>DNF</t>
  </si>
  <si>
    <t>SPAGHETEE</t>
  </si>
  <si>
    <t>JIM JIM &amp; KELL Kell</t>
  </si>
  <si>
    <t>SORE LOSERS</t>
  </si>
  <si>
    <t>CADS</t>
  </si>
  <si>
    <t>DINGBATS</t>
  </si>
  <si>
    <t>STEVES STUNNERS</t>
  </si>
  <si>
    <t>SPAGHETEE/IN THE CORNER 12</t>
  </si>
  <si>
    <t>CHARLIES ANGELS 5</t>
  </si>
  <si>
    <t>JIM JIM &amp; KELL KELL</t>
  </si>
  <si>
    <t>SUNS IN PLUMBS IN</t>
  </si>
  <si>
    <t>Week Number: #2</t>
  </si>
  <si>
    <t>THE CADS</t>
  </si>
  <si>
    <t>SORE LSOERS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</si>
</sst>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" fontId="0" fillId="0" borderId="1" xfId="0" applyNumberForma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" fontId="8" fillId="0" borderId="11" xfId="0" applyNumberFormat="1" applyFont="1" applyBorder="1" applyAlignment="1">
      <alignment horizontal="center" vertical="center"/>
    </xf>
    <xf numFmtId="16" fontId="8" fillId="0" borderId="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="85" zoomScaleNormal="85" workbookViewId="0" topLeftCell="A1">
      <selection activeCell="F12" sqref="F12"/>
    </sheetView>
  </sheetViews>
  <sheetFormatPr defaultColWidth="9.140625" defaultRowHeight="12.75"/>
  <cols>
    <col min="1" max="1" width="9.140625" style="1" customWidth="1"/>
    <col min="2" max="2" width="37.7109375" style="1" bestFit="1" customWidth="1"/>
    <col min="3" max="3" width="16.8515625" style="1" bestFit="1" customWidth="1"/>
    <col min="4" max="4" width="14.7109375" style="1" bestFit="1" customWidth="1"/>
    <col min="5" max="5" width="14.140625" style="1" bestFit="1" customWidth="1"/>
    <col min="6" max="6" width="10.8515625" style="1" bestFit="1" customWidth="1"/>
    <col min="7" max="7" width="12.28125" style="1" customWidth="1"/>
    <col min="8" max="8" width="15.140625" style="1" bestFit="1" customWidth="1"/>
    <col min="9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10" bestFit="1" customWidth="1"/>
  </cols>
  <sheetData>
    <row r="1" spans="1:14" ht="12.75">
      <c r="A1" s="57" t="s">
        <v>31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:14" ht="12.75">
      <c r="A2" s="60" t="s">
        <v>9</v>
      </c>
      <c r="B2" s="61"/>
      <c r="C2" s="61"/>
      <c r="D2" s="61"/>
      <c r="E2" s="61"/>
      <c r="F2" s="61"/>
      <c r="G2" s="61"/>
      <c r="H2" s="62">
        <v>2</v>
      </c>
      <c r="I2" s="62"/>
      <c r="J2" s="62"/>
      <c r="K2" s="62"/>
      <c r="L2" s="62"/>
      <c r="M2" s="63"/>
      <c r="N2"/>
    </row>
    <row r="3" spans="1:14" ht="12.75" customHeight="1">
      <c r="A3" s="64" t="s">
        <v>0</v>
      </c>
      <c r="B3" s="46" t="s">
        <v>1</v>
      </c>
      <c r="C3" s="43"/>
      <c r="D3" s="65" t="s">
        <v>16</v>
      </c>
      <c r="E3" s="65"/>
      <c r="F3" s="65"/>
      <c r="G3" s="65"/>
      <c r="H3" s="65"/>
      <c r="I3" s="65"/>
      <c r="J3" s="65"/>
      <c r="K3" s="65"/>
      <c r="L3" s="65"/>
      <c r="M3" s="64" t="s">
        <v>3</v>
      </c>
      <c r="N3" s="9" t="s">
        <v>7</v>
      </c>
    </row>
    <row r="4" spans="1:14" ht="12.75">
      <c r="A4" s="45"/>
      <c r="B4" s="47"/>
      <c r="C4" s="44" t="s">
        <v>34</v>
      </c>
      <c r="D4" s="2">
        <v>43107</v>
      </c>
      <c r="E4" s="2">
        <f aca="true" t="shared" si="0" ref="E4:K4">D4+7</f>
        <v>43114</v>
      </c>
      <c r="F4" s="2">
        <f t="shared" si="0"/>
        <v>43121</v>
      </c>
      <c r="G4" s="2">
        <f t="shared" si="0"/>
        <v>43128</v>
      </c>
      <c r="H4" s="2">
        <f t="shared" si="0"/>
        <v>43135</v>
      </c>
      <c r="I4" s="2">
        <f t="shared" si="0"/>
        <v>43142</v>
      </c>
      <c r="J4" s="2">
        <f t="shared" si="0"/>
        <v>43149</v>
      </c>
      <c r="K4" s="2">
        <f t="shared" si="0"/>
        <v>43156</v>
      </c>
      <c r="L4" s="2"/>
      <c r="M4" s="45"/>
      <c r="N4" s="9" t="s">
        <v>8</v>
      </c>
    </row>
    <row r="5" spans="1:14" s="32" customFormat="1" ht="12.75" customHeight="1">
      <c r="A5" s="33">
        <v>1</v>
      </c>
      <c r="B5" s="35" t="s">
        <v>33</v>
      </c>
      <c r="C5" s="35">
        <f>COUNTIF(D5:K5,"&lt;&gt;")</f>
        <v>2</v>
      </c>
      <c r="D5" s="5">
        <v>64.5</v>
      </c>
      <c r="E5" s="5">
        <v>58.5</v>
      </c>
      <c r="F5" s="5"/>
      <c r="G5" s="5"/>
      <c r="H5" s="5"/>
      <c r="I5" s="5"/>
      <c r="J5" s="5"/>
      <c r="K5" s="5"/>
      <c r="L5" s="5"/>
      <c r="M5" s="5">
        <f>SUM(D5:L5)</f>
        <v>123</v>
      </c>
      <c r="N5" s="31">
        <f>M5/C5</f>
        <v>61.5</v>
      </c>
    </row>
    <row r="6" spans="1:14" s="32" customFormat="1" ht="12.75">
      <c r="A6" s="33">
        <f aca="true" t="shared" si="1" ref="A6:A16">A5+1</f>
        <v>2</v>
      </c>
      <c r="B6" s="35" t="s">
        <v>27</v>
      </c>
      <c r="C6" s="35">
        <f>COUNTIF(D6:K6,"&lt;&gt;")</f>
        <v>2</v>
      </c>
      <c r="D6" s="5">
        <v>62</v>
      </c>
      <c r="E6" s="5">
        <v>50</v>
      </c>
      <c r="F6" s="5"/>
      <c r="G6" s="5"/>
      <c r="H6" s="5"/>
      <c r="I6" s="5"/>
      <c r="J6" s="5"/>
      <c r="K6" s="5"/>
      <c r="L6" s="5"/>
      <c r="M6" s="5">
        <f>SUM(D6:L6)</f>
        <v>112</v>
      </c>
      <c r="N6" s="31">
        <f aca="true" t="shared" si="2" ref="N6:N17">M6/C6</f>
        <v>56</v>
      </c>
    </row>
    <row r="7" spans="1:14" s="32" customFormat="1" ht="12.75">
      <c r="A7" s="33">
        <f t="shared" si="1"/>
        <v>3</v>
      </c>
      <c r="B7" s="35" t="s">
        <v>32</v>
      </c>
      <c r="C7" s="35">
        <f>COUNTIF(D7:K7,"&lt;&gt;")</f>
        <v>2</v>
      </c>
      <c r="D7" s="5">
        <v>57.5</v>
      </c>
      <c r="E7" s="5">
        <v>51</v>
      </c>
      <c r="F7" s="5"/>
      <c r="G7" s="5"/>
      <c r="H7" s="5"/>
      <c r="I7" s="5"/>
      <c r="J7" s="5"/>
      <c r="K7" s="5"/>
      <c r="L7" s="5"/>
      <c r="M7" s="5">
        <f>SUM(D7:L7)</f>
        <v>108.5</v>
      </c>
      <c r="N7" s="31">
        <f t="shared" si="2"/>
        <v>54.25</v>
      </c>
    </row>
    <row r="8" spans="1:14" s="32" customFormat="1" ht="12" customHeight="1">
      <c r="A8" s="33">
        <f t="shared" si="1"/>
        <v>4</v>
      </c>
      <c r="B8" s="35" t="s">
        <v>25</v>
      </c>
      <c r="C8" s="35">
        <f>COUNTIF(D8:K8,"&lt;&gt;")</f>
        <v>2</v>
      </c>
      <c r="D8" s="5">
        <v>57.5</v>
      </c>
      <c r="E8" s="5">
        <v>46.5</v>
      </c>
      <c r="F8" s="5"/>
      <c r="G8" s="5"/>
      <c r="H8" s="5"/>
      <c r="I8" s="5"/>
      <c r="J8" s="5"/>
      <c r="K8" s="5"/>
      <c r="L8" s="5"/>
      <c r="M8" s="5">
        <f>SUM(D8:L8)</f>
        <v>104</v>
      </c>
      <c r="N8" s="31">
        <f t="shared" si="2"/>
        <v>52</v>
      </c>
    </row>
    <row r="9" spans="1:14" s="32" customFormat="1" ht="12.75">
      <c r="A9" s="33">
        <f t="shared" si="1"/>
        <v>5</v>
      </c>
      <c r="B9" s="35" t="s">
        <v>19</v>
      </c>
      <c r="C9" s="35">
        <f>COUNTIF(D9:K9,"&lt;&gt;")</f>
        <v>2</v>
      </c>
      <c r="D9" s="5">
        <v>42</v>
      </c>
      <c r="E9" s="5">
        <v>52.5</v>
      </c>
      <c r="F9" s="5"/>
      <c r="G9" s="5"/>
      <c r="H9" s="5"/>
      <c r="I9" s="5"/>
      <c r="J9" s="5"/>
      <c r="K9" s="5"/>
      <c r="L9" s="5"/>
      <c r="M9" s="5">
        <f>SUM(D9:L9)</f>
        <v>94.5</v>
      </c>
      <c r="N9" s="31">
        <f t="shared" si="2"/>
        <v>47.25</v>
      </c>
    </row>
    <row r="10" spans="1:14" s="32" customFormat="1" ht="12.75">
      <c r="A10" s="33">
        <f t="shared" si="1"/>
        <v>6</v>
      </c>
      <c r="B10" s="34" t="s">
        <v>45</v>
      </c>
      <c r="C10" s="35">
        <f>COUNTIF(D10:K10,"&lt;&gt;")</f>
        <v>2</v>
      </c>
      <c r="D10" s="5">
        <v>49.5</v>
      </c>
      <c r="E10" s="5">
        <v>44.5</v>
      </c>
      <c r="F10" s="5"/>
      <c r="G10" s="5"/>
      <c r="H10" s="5"/>
      <c r="I10" s="5"/>
      <c r="J10" s="5"/>
      <c r="K10" s="5"/>
      <c r="L10" s="5"/>
      <c r="M10" s="5">
        <f>SUM(D10:L10)</f>
        <v>94</v>
      </c>
      <c r="N10" s="31">
        <f t="shared" si="2"/>
        <v>47</v>
      </c>
    </row>
    <row r="11" spans="1:14" s="32" customFormat="1" ht="12.75">
      <c r="A11" s="33">
        <f t="shared" si="1"/>
        <v>7</v>
      </c>
      <c r="B11" s="35" t="s">
        <v>28</v>
      </c>
      <c r="C11" s="35">
        <f>COUNTIF(D11:K11,"&lt;&gt;")</f>
        <v>2</v>
      </c>
      <c r="D11" s="5">
        <v>48.5</v>
      </c>
      <c r="E11" s="5">
        <v>39</v>
      </c>
      <c r="F11" s="5"/>
      <c r="G11" s="5"/>
      <c r="H11" s="5"/>
      <c r="I11" s="5"/>
      <c r="J11" s="5"/>
      <c r="K11" s="5"/>
      <c r="L11" s="5"/>
      <c r="M11" s="5">
        <f>SUM(D11:L11)</f>
        <v>87.5</v>
      </c>
      <c r="N11" s="31">
        <f t="shared" si="2"/>
        <v>43.75</v>
      </c>
    </row>
    <row r="12" spans="1:14" s="32" customFormat="1" ht="12.75">
      <c r="A12" s="33">
        <f t="shared" si="1"/>
        <v>8</v>
      </c>
      <c r="B12" s="35" t="s">
        <v>26</v>
      </c>
      <c r="C12" s="35">
        <f>COUNTIF(D12:K12,"&lt;&gt;")</f>
        <v>2</v>
      </c>
      <c r="D12" s="5">
        <v>50.5</v>
      </c>
      <c r="E12" s="5">
        <v>35.5</v>
      </c>
      <c r="F12" s="5"/>
      <c r="G12" s="5"/>
      <c r="H12" s="5"/>
      <c r="I12" s="5"/>
      <c r="J12" s="5"/>
      <c r="K12" s="5"/>
      <c r="L12" s="5"/>
      <c r="M12" s="5">
        <f>SUM(D12:L12)</f>
        <v>86</v>
      </c>
      <c r="N12" s="31">
        <f t="shared" si="2"/>
        <v>43</v>
      </c>
    </row>
    <row r="13" spans="1:14" s="32" customFormat="1" ht="13.5" customHeight="1">
      <c r="A13" s="33">
        <f t="shared" si="1"/>
        <v>9</v>
      </c>
      <c r="B13" s="35" t="s">
        <v>42</v>
      </c>
      <c r="C13" s="35">
        <f>COUNTIF(D13:K13,"&lt;&gt;")</f>
        <v>2</v>
      </c>
      <c r="D13" s="5">
        <v>48.5</v>
      </c>
      <c r="E13" s="5">
        <v>29</v>
      </c>
      <c r="F13" s="5"/>
      <c r="G13" s="5"/>
      <c r="H13" s="5"/>
      <c r="I13" s="5"/>
      <c r="J13" s="5"/>
      <c r="K13" s="5"/>
      <c r="L13" s="5"/>
      <c r="M13" s="5">
        <f>SUM(D13:L13)</f>
        <v>77.5</v>
      </c>
      <c r="N13" s="31">
        <f t="shared" si="2"/>
        <v>38.75</v>
      </c>
    </row>
    <row r="14" spans="1:14" s="32" customFormat="1" ht="12.75">
      <c r="A14" s="33">
        <f t="shared" si="1"/>
        <v>10</v>
      </c>
      <c r="B14" s="35" t="s">
        <v>43</v>
      </c>
      <c r="C14" s="35">
        <f>COUNTIF(D14:K14,"&lt;&gt;")</f>
        <v>1</v>
      </c>
      <c r="D14" s="5">
        <v>62.5</v>
      </c>
      <c r="E14" s="5"/>
      <c r="F14" s="5"/>
      <c r="G14" s="5"/>
      <c r="H14" s="5"/>
      <c r="I14" s="5"/>
      <c r="J14" s="5"/>
      <c r="K14" s="5"/>
      <c r="L14" s="5"/>
      <c r="M14" s="5">
        <f>SUM(D14:L14)</f>
        <v>62.5</v>
      </c>
      <c r="N14" s="31">
        <f t="shared" si="2"/>
        <v>62.5</v>
      </c>
    </row>
    <row r="15" spans="1:14" ht="12.75">
      <c r="A15" s="4">
        <f t="shared" si="1"/>
        <v>11</v>
      </c>
      <c r="B15" s="35" t="s">
        <v>53</v>
      </c>
      <c r="C15" s="35">
        <f>COUNTIF(D15:K15,"&lt;&gt;")</f>
        <v>1</v>
      </c>
      <c r="D15" s="5"/>
      <c r="E15" s="5">
        <v>54.5</v>
      </c>
      <c r="F15" s="5"/>
      <c r="G15" s="5"/>
      <c r="H15" s="5"/>
      <c r="I15" s="5"/>
      <c r="J15" s="5"/>
      <c r="K15" s="5"/>
      <c r="L15" s="5"/>
      <c r="M15" s="5">
        <f>SUM(D15:L15)</f>
        <v>54.5</v>
      </c>
      <c r="N15" s="31">
        <f t="shared" si="2"/>
        <v>54.5</v>
      </c>
    </row>
    <row r="16" spans="1:14" ht="12.75">
      <c r="A16" s="4">
        <f t="shared" si="1"/>
        <v>12</v>
      </c>
      <c r="B16" s="36" t="s">
        <v>64</v>
      </c>
      <c r="C16" s="35">
        <f>COUNTIF(D16:K16,"&lt;&gt;")</f>
        <v>1</v>
      </c>
      <c r="D16" s="5"/>
      <c r="E16" s="5">
        <v>53</v>
      </c>
      <c r="F16" s="5"/>
      <c r="G16" s="5"/>
      <c r="H16" s="5"/>
      <c r="I16" s="5"/>
      <c r="J16" s="5"/>
      <c r="K16" s="5"/>
      <c r="L16" s="5"/>
      <c r="M16" s="5">
        <f>SUM(D16:L16)</f>
        <v>53</v>
      </c>
      <c r="N16" s="31">
        <f t="shared" si="2"/>
        <v>53</v>
      </c>
    </row>
    <row r="17" spans="1:14" ht="12.75">
      <c r="A17" s="4">
        <v>13</v>
      </c>
      <c r="B17" s="35" t="s">
        <v>46</v>
      </c>
      <c r="C17" s="35">
        <f>COUNTIF(D17:K17,"&lt;&gt;")</f>
        <v>1</v>
      </c>
      <c r="D17" s="5">
        <v>49</v>
      </c>
      <c r="E17" s="5"/>
      <c r="F17" s="5"/>
      <c r="G17" s="5"/>
      <c r="H17" s="5"/>
      <c r="I17" s="5"/>
      <c r="J17" s="5"/>
      <c r="K17" s="5"/>
      <c r="L17" s="5"/>
      <c r="M17" s="5">
        <f>SUM(D17:L17)</f>
        <v>49</v>
      </c>
      <c r="N17" s="31">
        <f t="shared" si="2"/>
        <v>49</v>
      </c>
    </row>
    <row r="18" spans="1:14" ht="12.75">
      <c r="A18" s="4">
        <v>14</v>
      </c>
      <c r="B18" s="34" t="s">
        <v>44</v>
      </c>
      <c r="C18" s="35">
        <f>COUNTIF(D18:K18,"&lt;&gt;")</f>
        <v>1</v>
      </c>
      <c r="D18" s="5">
        <v>44</v>
      </c>
      <c r="E18" s="5"/>
      <c r="F18" s="5"/>
      <c r="G18" s="5"/>
      <c r="H18" s="5"/>
      <c r="I18" s="5"/>
      <c r="J18" s="5"/>
      <c r="K18" s="5"/>
      <c r="L18" s="5"/>
      <c r="M18" s="5">
        <f>SUM(D18:L18)</f>
        <v>44</v>
      </c>
      <c r="N18" s="31">
        <f>M18/C18</f>
        <v>44</v>
      </c>
    </row>
    <row r="19" spans="1:14" ht="12.75">
      <c r="A19" s="4">
        <v>15</v>
      </c>
      <c r="B19" s="35" t="s">
        <v>58</v>
      </c>
      <c r="C19" s="35">
        <f>COUNTIF(D19:K19,"&lt;&gt;")</f>
        <v>1</v>
      </c>
      <c r="D19" s="5"/>
      <c r="E19" s="5">
        <v>40.5</v>
      </c>
      <c r="F19" s="5"/>
      <c r="G19" s="5"/>
      <c r="H19" s="5"/>
      <c r="I19" s="5"/>
      <c r="J19" s="5"/>
      <c r="K19" s="5"/>
      <c r="L19" s="5"/>
      <c r="M19" s="5">
        <f>SUM(D19:L19)</f>
        <v>40.5</v>
      </c>
      <c r="N19" s="31">
        <f>M19/C19</f>
        <v>40.5</v>
      </c>
    </row>
    <row r="20" spans="1:14" ht="12.75">
      <c r="A20" s="4">
        <v>16</v>
      </c>
      <c r="B20" s="36" t="s">
        <v>65</v>
      </c>
      <c r="C20" s="35">
        <f>COUNTIF(D20:K20,"&lt;&gt;")</f>
        <v>1</v>
      </c>
      <c r="D20" s="5"/>
      <c r="E20" s="5">
        <v>36.5</v>
      </c>
      <c r="F20" s="5"/>
      <c r="G20" s="5"/>
      <c r="H20" s="5"/>
      <c r="I20" s="5"/>
      <c r="J20" s="5"/>
      <c r="K20" s="5"/>
      <c r="L20" s="5"/>
      <c r="M20" s="5">
        <f>SUM(D20:L20)</f>
        <v>36.5</v>
      </c>
      <c r="N20" s="31">
        <f>M20/C20</f>
        <v>36.5</v>
      </c>
    </row>
    <row r="21" spans="1:14" ht="12.75">
      <c r="A21" s="4">
        <v>17</v>
      </c>
      <c r="B21" s="35" t="s">
        <v>61</v>
      </c>
      <c r="C21" s="35">
        <f>COUNTIF(D21:K21,"&lt;&gt;")</f>
        <v>1</v>
      </c>
      <c r="D21" s="5"/>
      <c r="E21" s="5">
        <v>0.5</v>
      </c>
      <c r="F21" s="5"/>
      <c r="G21" s="5"/>
      <c r="H21" s="5"/>
      <c r="I21" s="5"/>
      <c r="J21" s="5"/>
      <c r="K21" s="5"/>
      <c r="L21" s="5"/>
      <c r="M21" s="5">
        <f>SUM(D21:L21)</f>
        <v>0.5</v>
      </c>
      <c r="N21" s="31">
        <f>M21/C21</f>
        <v>0.5</v>
      </c>
    </row>
    <row r="22" spans="1:14" ht="12.75">
      <c r="A22" s="4">
        <v>18</v>
      </c>
      <c r="B22" s="35" t="s">
        <v>41</v>
      </c>
      <c r="C22" s="35">
        <f>COUNTIF(D22:K22,"&lt;&gt;")</f>
        <v>1</v>
      </c>
      <c r="D22" s="5" t="s">
        <v>52</v>
      </c>
      <c r="E22" s="5"/>
      <c r="F22" s="5"/>
      <c r="G22" s="5"/>
      <c r="H22" s="5"/>
      <c r="I22" s="5"/>
      <c r="J22" s="5"/>
      <c r="K22" s="5"/>
      <c r="L22" s="5"/>
      <c r="M22" s="5">
        <f>SUM(D22:L22)</f>
        <v>0</v>
      </c>
      <c r="N22" s="31">
        <f>M22/C22</f>
        <v>0</v>
      </c>
    </row>
    <row r="23" spans="1:14" ht="12.75">
      <c r="A23" s="4">
        <v>19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9"/>
    </row>
    <row r="24" spans="1:14" ht="12.75">
      <c r="A24" s="4">
        <v>20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9"/>
    </row>
    <row r="25" spans="1:14" ht="12.75">
      <c r="A25" s="51" t="s">
        <v>10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>
      <c r="A26" s="54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6"/>
    </row>
    <row r="27" spans="1:14" ht="12.75">
      <c r="A27" s="50" t="s">
        <v>4</v>
      </c>
      <c r="B27" s="49" t="s">
        <v>6</v>
      </c>
      <c r="C27" s="42" t="s">
        <v>8</v>
      </c>
      <c r="D27" s="9">
        <f>SUM(D5:D24)/D29</f>
        <v>48.92307692307692</v>
      </c>
      <c r="E27" s="9">
        <f>SUM(E5:E24)/E29</f>
        <v>42.25</v>
      </c>
      <c r="F27" s="9"/>
      <c r="G27" s="9"/>
      <c r="H27" s="31"/>
      <c r="I27" s="9"/>
      <c r="J27" s="9"/>
      <c r="K27" s="9"/>
      <c r="L27" s="9"/>
      <c r="M27" s="6"/>
      <c r="N27" s="15"/>
    </row>
    <row r="28" spans="1:14" ht="12.75">
      <c r="A28" s="50"/>
      <c r="B28" s="49"/>
      <c r="C28" s="42" t="s">
        <v>35</v>
      </c>
      <c r="D28" s="9">
        <f>MAX(D5:D24)</f>
        <v>64.5</v>
      </c>
      <c r="E28" s="9">
        <f>MAX(E5:E24)</f>
        <v>58.5</v>
      </c>
      <c r="F28" s="9"/>
      <c r="G28" s="9"/>
      <c r="H28" s="31"/>
      <c r="I28" s="9"/>
      <c r="J28" s="9"/>
      <c r="K28" s="9"/>
      <c r="L28" s="9"/>
      <c r="M28" s="13"/>
      <c r="N28" s="14"/>
    </row>
    <row r="29" spans="1:14" ht="12.75">
      <c r="A29" s="50"/>
      <c r="B29" s="49"/>
      <c r="C29" s="42" t="s">
        <v>7</v>
      </c>
      <c r="D29" s="11">
        <f>COUNTIF(D5:D24,"&lt;&gt;")</f>
        <v>13</v>
      </c>
      <c r="E29" s="11">
        <f>COUNTIF(E5:E24,"&lt;&gt;")</f>
        <v>14</v>
      </c>
      <c r="F29" s="11"/>
      <c r="G29" s="11"/>
      <c r="H29" s="39"/>
      <c r="I29" s="11"/>
      <c r="J29" s="11"/>
      <c r="K29" s="11"/>
      <c r="L29" s="11"/>
      <c r="M29" s="15"/>
      <c r="N29" s="14"/>
    </row>
    <row r="30" spans="1:14" ht="12.75">
      <c r="A30" s="50"/>
      <c r="B30" s="48" t="s">
        <v>5</v>
      </c>
      <c r="C30" s="41" t="s">
        <v>36</v>
      </c>
      <c r="D30" s="8" t="s">
        <v>29</v>
      </c>
      <c r="E30" s="8" t="s">
        <v>29</v>
      </c>
      <c r="F30" s="8"/>
      <c r="G30" s="8"/>
      <c r="H30" s="40"/>
      <c r="I30" s="8"/>
      <c r="J30" s="8"/>
      <c r="K30" s="8"/>
      <c r="L30" s="8"/>
      <c r="M30" s="16"/>
      <c r="N30" s="14"/>
    </row>
    <row r="31" spans="1:14" ht="12.75">
      <c r="A31" s="50"/>
      <c r="B31" s="48"/>
      <c r="C31" s="41" t="s">
        <v>37</v>
      </c>
      <c r="D31" s="8" t="s">
        <v>49</v>
      </c>
      <c r="E31" s="8" t="s">
        <v>49</v>
      </c>
      <c r="F31" s="8"/>
      <c r="G31" s="8"/>
      <c r="H31" s="40"/>
      <c r="I31" s="8"/>
      <c r="J31" s="20"/>
      <c r="K31" s="8"/>
      <c r="L31" s="20"/>
      <c r="M31" s="17"/>
      <c r="N31" s="18"/>
    </row>
    <row r="32" spans="1:14" ht="12.75">
      <c r="A32" s="50"/>
      <c r="B32" s="48"/>
      <c r="C32" s="41" t="s">
        <v>38</v>
      </c>
      <c r="D32" s="8" t="s">
        <v>50</v>
      </c>
      <c r="E32" s="8" t="s">
        <v>57</v>
      </c>
      <c r="F32" s="8"/>
      <c r="G32" s="8"/>
      <c r="H32" s="40"/>
      <c r="I32" s="8"/>
      <c r="J32" s="8"/>
      <c r="K32" s="8"/>
      <c r="L32" s="8"/>
      <c r="M32" s="17"/>
      <c r="N32" s="18"/>
    </row>
    <row r="33" spans="1:14" ht="12.75" customHeight="1">
      <c r="A33" s="50"/>
      <c r="B33" s="48"/>
      <c r="C33" s="41" t="s">
        <v>39</v>
      </c>
      <c r="D33" s="8" t="s">
        <v>51</v>
      </c>
      <c r="E33" s="8" t="s">
        <v>51</v>
      </c>
      <c r="F33" s="8"/>
      <c r="G33" s="8"/>
      <c r="H33" s="40"/>
      <c r="I33" s="8"/>
      <c r="J33" s="20"/>
      <c r="K33" s="8"/>
      <c r="L33" s="20"/>
      <c r="M33" s="17"/>
      <c r="N33" s="18"/>
    </row>
    <row r="34" spans="1:14" s="7" customFormat="1" ht="12.75" customHeight="1">
      <c r="A34" s="50"/>
      <c r="B34" s="48"/>
      <c r="C34" s="41" t="s">
        <v>40</v>
      </c>
      <c r="D34" s="8" t="s">
        <v>30</v>
      </c>
      <c r="E34" s="8" t="s">
        <v>30</v>
      </c>
      <c r="F34" s="8"/>
      <c r="G34" s="8"/>
      <c r="H34" s="40"/>
      <c r="I34" s="8"/>
      <c r="J34" s="8"/>
      <c r="K34" s="8"/>
      <c r="L34" s="8"/>
      <c r="M34" s="17"/>
      <c r="N34" s="18"/>
    </row>
    <row r="35" spans="1:14" s="10" customFormat="1" ht="12.75">
      <c r="A35" s="21"/>
      <c r="B35" s="6"/>
      <c r="C35" s="6"/>
      <c r="D35" s="23"/>
      <c r="E35" s="23"/>
      <c r="F35" s="22"/>
      <c r="G35" s="23"/>
      <c r="H35" s="38"/>
      <c r="I35" s="19"/>
      <c r="J35" s="19"/>
      <c r="K35" s="19"/>
      <c r="L35" s="19"/>
      <c r="M35" s="17"/>
      <c r="N35" s="18"/>
    </row>
    <row r="36" spans="1:14" s="12" customFormat="1" ht="12.75">
      <c r="A36" s="6"/>
      <c r="B36" s="6"/>
      <c r="C36" s="6"/>
      <c r="D36" s="1"/>
      <c r="E36" s="1"/>
      <c r="F36" s="1"/>
      <c r="G36" s="1"/>
      <c r="H36" s="1"/>
      <c r="I36" s="1"/>
      <c r="J36" s="1"/>
      <c r="K36" s="1"/>
      <c r="L36" s="1"/>
      <c r="M36"/>
      <c r="N36" s="10"/>
    </row>
    <row r="37" ht="11.25" customHeight="1"/>
    <row r="39" ht="12.75">
      <c r="O39" s="10"/>
    </row>
  </sheetData>
  <mergeCells count="11">
    <mergeCell ref="A1:N1"/>
    <mergeCell ref="A2:G2"/>
    <mergeCell ref="H2:M2"/>
    <mergeCell ref="M3:M4"/>
    <mergeCell ref="B3:B4"/>
    <mergeCell ref="A3:A4"/>
    <mergeCell ref="D3:L3"/>
    <mergeCell ref="B30:B34"/>
    <mergeCell ref="B27:B29"/>
    <mergeCell ref="A27:A34"/>
    <mergeCell ref="A25:N26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zoomScale="94" zoomScaleNormal="94" workbookViewId="0" topLeftCell="A1">
      <selection activeCell="G24" sqref="G24"/>
    </sheetView>
  </sheetViews>
  <sheetFormatPr defaultColWidth="9.140625" defaultRowHeight="12.75"/>
  <cols>
    <col min="2" max="2" width="30.7109375" style="0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  <col min="13" max="13" width="9.00390625" style="0" bestFit="1" customWidth="1"/>
    <col min="14" max="14" width="9.28125" style="0" bestFit="1" customWidth="1"/>
    <col min="15" max="15" width="9.00390625" style="0" bestFit="1" customWidth="1"/>
    <col min="16" max="16" width="9.28125" style="0" bestFit="1" customWidth="1"/>
    <col min="17" max="17" width="9.00390625" style="0" bestFit="1" customWidth="1"/>
  </cols>
  <sheetData>
    <row r="1" spans="1:19" ht="12.75">
      <c r="A1" s="66" t="s">
        <v>22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8"/>
    </row>
    <row r="2" spans="1:19" ht="12.75">
      <c r="A2" s="69" t="s">
        <v>63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1"/>
    </row>
    <row r="3" spans="1:19" ht="12.75" customHeight="1">
      <c r="A3" s="74" t="s">
        <v>0</v>
      </c>
      <c r="B3" s="76" t="s">
        <v>1</v>
      </c>
      <c r="C3" s="82" t="s">
        <v>2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4"/>
      <c r="S3" s="24"/>
    </row>
    <row r="4" spans="1:19" ht="12.75">
      <c r="A4" s="75"/>
      <c r="B4" s="77"/>
      <c r="C4" s="72">
        <v>43107</v>
      </c>
      <c r="D4" s="73"/>
      <c r="E4" s="72">
        <f>C4+7</f>
        <v>43114</v>
      </c>
      <c r="F4" s="73"/>
      <c r="G4" s="72">
        <f>E4+7</f>
        <v>43121</v>
      </c>
      <c r="H4" s="73"/>
      <c r="I4" s="72">
        <f>G4+7</f>
        <v>43128</v>
      </c>
      <c r="J4" s="73"/>
      <c r="K4" s="72">
        <f>I4+7</f>
        <v>43135</v>
      </c>
      <c r="L4" s="73"/>
      <c r="M4" s="72">
        <f>K4+7</f>
        <v>43142</v>
      </c>
      <c r="N4" s="73"/>
      <c r="O4" s="72">
        <f>M4+7</f>
        <v>43149</v>
      </c>
      <c r="P4" s="73"/>
      <c r="Q4" s="72">
        <f>O4+7</f>
        <v>43156</v>
      </c>
      <c r="R4" s="73"/>
      <c r="S4" s="27" t="s">
        <v>13</v>
      </c>
    </row>
    <row r="5" spans="1:19" ht="12.75">
      <c r="A5" s="25"/>
      <c r="B5" s="26"/>
      <c r="C5" s="28" t="s">
        <v>11</v>
      </c>
      <c r="D5" s="28" t="s">
        <v>12</v>
      </c>
      <c r="E5" s="28" t="s">
        <v>11</v>
      </c>
      <c r="F5" s="28" t="s">
        <v>12</v>
      </c>
      <c r="G5" s="28" t="s">
        <v>11</v>
      </c>
      <c r="H5" s="28" t="s">
        <v>12</v>
      </c>
      <c r="I5" s="28" t="s">
        <v>11</v>
      </c>
      <c r="J5" s="28" t="s">
        <v>12</v>
      </c>
      <c r="K5" s="28" t="s">
        <v>11</v>
      </c>
      <c r="L5" s="28" t="s">
        <v>12</v>
      </c>
      <c r="M5" s="28" t="s">
        <v>11</v>
      </c>
      <c r="N5" s="28" t="s">
        <v>12</v>
      </c>
      <c r="O5" s="28" t="s">
        <v>11</v>
      </c>
      <c r="P5" s="28" t="s">
        <v>12</v>
      </c>
      <c r="Q5" s="28" t="s">
        <v>11</v>
      </c>
      <c r="R5" s="28" t="s">
        <v>12</v>
      </c>
      <c r="S5" s="29" t="s">
        <v>14</v>
      </c>
    </row>
    <row r="6" spans="1:19" ht="12.75" customHeight="1">
      <c r="A6" s="30">
        <v>1</v>
      </c>
      <c r="B6" s="35" t="s">
        <v>25</v>
      </c>
      <c r="C6" s="30">
        <v>2</v>
      </c>
      <c r="D6" s="30"/>
      <c r="E6" s="30">
        <v>3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>
        <f>SUM(C6:R6)</f>
        <v>5</v>
      </c>
    </row>
    <row r="7" spans="1:19" ht="12.75">
      <c r="A7" s="30">
        <f aca="true" t="shared" si="0" ref="A7:A15">A6+1</f>
        <v>2</v>
      </c>
      <c r="B7" s="35" t="s">
        <v>61</v>
      </c>
      <c r="C7" s="27"/>
      <c r="D7" s="27"/>
      <c r="E7" s="27">
        <v>3</v>
      </c>
      <c r="F7" s="27">
        <v>2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30">
        <f>SUM(C7:R7)</f>
        <v>5</v>
      </c>
    </row>
    <row r="8" spans="1:19" ht="12.75">
      <c r="A8" s="30">
        <f t="shared" si="0"/>
        <v>3</v>
      </c>
      <c r="B8" s="35" t="s">
        <v>28</v>
      </c>
      <c r="C8" s="27">
        <v>3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30">
        <f>SUM(C8:R8)</f>
        <v>3</v>
      </c>
    </row>
    <row r="9" spans="1:19" ht="12" customHeight="1">
      <c r="A9" s="30">
        <f t="shared" si="0"/>
        <v>4</v>
      </c>
      <c r="B9" s="35" t="s">
        <v>19</v>
      </c>
      <c r="C9" s="30"/>
      <c r="D9" s="30">
        <v>3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>
        <f>SUM(C9:R9)</f>
        <v>3</v>
      </c>
    </row>
    <row r="10" spans="1:19" ht="12.75">
      <c r="A10" s="30">
        <f t="shared" si="0"/>
        <v>5</v>
      </c>
      <c r="B10" s="35" t="s">
        <v>26</v>
      </c>
      <c r="C10" s="27">
        <v>1</v>
      </c>
      <c r="D10" s="27">
        <v>1</v>
      </c>
      <c r="E10" s="27">
        <v>1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30">
        <f>SUM(C10:R10)</f>
        <v>3</v>
      </c>
    </row>
    <row r="11" spans="1:19" ht="12.75">
      <c r="A11" s="30">
        <f t="shared" si="0"/>
        <v>6</v>
      </c>
      <c r="B11" s="34" t="s">
        <v>45</v>
      </c>
      <c r="C11" s="27"/>
      <c r="D11" s="27">
        <v>2</v>
      </c>
      <c r="E11" s="27"/>
      <c r="F11" s="27">
        <v>1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30">
        <f>SUM(C11:R11)</f>
        <v>3</v>
      </c>
    </row>
    <row r="12" spans="1:19" ht="12.75">
      <c r="A12" s="30">
        <f t="shared" si="0"/>
        <v>7</v>
      </c>
      <c r="B12" s="35" t="s">
        <v>58</v>
      </c>
      <c r="C12" s="27"/>
      <c r="D12" s="30"/>
      <c r="E12" s="30"/>
      <c r="F12" s="30">
        <v>3</v>
      </c>
      <c r="G12" s="30"/>
      <c r="H12" s="30"/>
      <c r="I12" s="30"/>
      <c r="J12" s="30"/>
      <c r="K12" s="27"/>
      <c r="L12" s="30"/>
      <c r="M12" s="30"/>
      <c r="N12" s="30"/>
      <c r="O12" s="30"/>
      <c r="P12" s="30"/>
      <c r="Q12" s="30"/>
      <c r="R12" s="30"/>
      <c r="S12" s="30">
        <f>SUM(C12:R12)</f>
        <v>3</v>
      </c>
    </row>
    <row r="13" spans="1:19" ht="12.75">
      <c r="A13" s="30">
        <f t="shared" si="0"/>
        <v>8</v>
      </c>
      <c r="B13" s="35" t="s">
        <v>62</v>
      </c>
      <c r="C13" s="27"/>
      <c r="D13" s="30"/>
      <c r="E13" s="30">
        <v>2</v>
      </c>
      <c r="F13" s="30"/>
      <c r="G13" s="30"/>
      <c r="H13" s="30"/>
      <c r="I13" s="30"/>
      <c r="J13" s="30"/>
      <c r="K13" s="27"/>
      <c r="L13" s="30"/>
      <c r="M13" s="30"/>
      <c r="N13" s="30"/>
      <c r="O13" s="30"/>
      <c r="P13" s="30"/>
      <c r="Q13" s="30"/>
      <c r="R13" s="30"/>
      <c r="S13" s="30">
        <f>SUM(C13:R13)</f>
        <v>2</v>
      </c>
    </row>
    <row r="14" spans="1:19" ht="12.75">
      <c r="A14" s="30">
        <f t="shared" si="0"/>
        <v>9</v>
      </c>
      <c r="B14" s="3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30">
        <f>SUM(C14:R14)</f>
        <v>0</v>
      </c>
    </row>
    <row r="15" spans="1:19" ht="12.75">
      <c r="A15" s="30">
        <f t="shared" si="0"/>
        <v>10</v>
      </c>
      <c r="B15" s="27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 ht="12.75" customHeight="1">
      <c r="A16" s="78" t="s">
        <v>15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</row>
    <row r="17" spans="1:19" ht="12.75" customHeight="1">
      <c r="A17" s="80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</row>
  </sheetData>
  <mergeCells count="14">
    <mergeCell ref="A16:S17"/>
    <mergeCell ref="O4:P4"/>
    <mergeCell ref="Q4:R4"/>
    <mergeCell ref="C3:R3"/>
    <mergeCell ref="A1:S1"/>
    <mergeCell ref="A2:S2"/>
    <mergeCell ref="G4:H4"/>
    <mergeCell ref="I4:J4"/>
    <mergeCell ref="K4:L4"/>
    <mergeCell ref="M4:N4"/>
    <mergeCell ref="A3:A4"/>
    <mergeCell ref="B3:B4"/>
    <mergeCell ref="C4:D4"/>
    <mergeCell ref="E4:F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="85" zoomScaleNormal="85" workbookViewId="0" topLeftCell="A1">
      <selection activeCell="C37" sqref="C37:C40"/>
    </sheetView>
  </sheetViews>
  <sheetFormatPr defaultColWidth="9.140625" defaultRowHeight="12.75"/>
  <cols>
    <col min="1" max="1" width="28.00390625" style="0" bestFit="1" customWidth="1"/>
    <col min="2" max="2" width="7.8515625" style="0" bestFit="1" customWidth="1"/>
    <col min="4" max="4" width="28.8515625" style="0" bestFit="1" customWidth="1"/>
    <col min="7" max="7" width="27.57421875" style="0" bestFit="1" customWidth="1"/>
    <col min="10" max="10" width="27.57421875" style="0" bestFit="1" customWidth="1"/>
  </cols>
  <sheetData>
    <row r="1" spans="1:12" ht="12.75">
      <c r="A1" s="70" t="s">
        <v>21</v>
      </c>
      <c r="B1" s="70"/>
      <c r="C1" s="70"/>
      <c r="D1" s="70"/>
      <c r="E1" s="70"/>
      <c r="F1" s="70"/>
      <c r="G1" s="70" t="s">
        <v>21</v>
      </c>
      <c r="H1" s="70"/>
      <c r="I1" s="70"/>
      <c r="J1" s="70"/>
      <c r="K1" s="70"/>
      <c r="L1" s="70"/>
    </row>
    <row r="2" spans="1:12" ht="12.75">
      <c r="A2" s="85">
        <v>43107</v>
      </c>
      <c r="B2" s="86"/>
      <c r="C2" s="86"/>
      <c r="D2" s="85">
        <v>43107</v>
      </c>
      <c r="E2" s="86"/>
      <c r="F2" s="86"/>
      <c r="G2" s="85">
        <v>43114</v>
      </c>
      <c r="H2" s="86"/>
      <c r="I2" s="86"/>
      <c r="J2" s="85">
        <v>43114</v>
      </c>
      <c r="K2" s="86"/>
      <c r="L2" s="86"/>
    </row>
    <row r="3" spans="1:12" ht="12.75">
      <c r="A3" s="86" t="s">
        <v>11</v>
      </c>
      <c r="B3" s="86"/>
      <c r="C3" s="86"/>
      <c r="D3" s="86" t="s">
        <v>12</v>
      </c>
      <c r="E3" s="86"/>
      <c r="F3" s="86"/>
      <c r="G3" s="86" t="s">
        <v>11</v>
      </c>
      <c r="H3" s="86"/>
      <c r="I3" s="86"/>
      <c r="J3" s="86" t="s">
        <v>12</v>
      </c>
      <c r="K3" s="86"/>
      <c r="L3" s="86"/>
    </row>
    <row r="4" spans="1:12" ht="12.75">
      <c r="A4" s="3" t="s">
        <v>1</v>
      </c>
      <c r="B4" s="3" t="s">
        <v>17</v>
      </c>
      <c r="C4" s="3" t="s">
        <v>18</v>
      </c>
      <c r="D4" s="3" t="s">
        <v>1</v>
      </c>
      <c r="E4" s="3" t="s">
        <v>17</v>
      </c>
      <c r="F4" s="3" t="s">
        <v>18</v>
      </c>
      <c r="G4" s="3" t="s">
        <v>1</v>
      </c>
      <c r="H4" s="3" t="s">
        <v>17</v>
      </c>
      <c r="I4" s="3" t="s">
        <v>18</v>
      </c>
      <c r="J4" s="3" t="s">
        <v>1</v>
      </c>
      <c r="K4" s="3" t="s">
        <v>17</v>
      </c>
      <c r="L4" s="3" t="s">
        <v>18</v>
      </c>
    </row>
    <row r="5" spans="1:12" ht="13.5" customHeight="1">
      <c r="A5" s="35" t="s">
        <v>28</v>
      </c>
      <c r="B5" s="37">
        <v>555</v>
      </c>
      <c r="C5" s="30">
        <f aca="true" t="shared" si="0" ref="C5:C17">ABS(465-B5)</f>
        <v>90</v>
      </c>
      <c r="D5" s="35" t="s">
        <v>19</v>
      </c>
      <c r="E5" s="35">
        <v>54</v>
      </c>
      <c r="F5" s="35">
        <f aca="true" t="shared" si="1" ref="F5:F17">ABS(53-E5)</f>
        <v>1</v>
      </c>
      <c r="G5" s="35" t="s">
        <v>25</v>
      </c>
      <c r="H5" s="37">
        <v>59</v>
      </c>
      <c r="I5" s="30">
        <f>ABS(59-H5)</f>
        <v>0</v>
      </c>
      <c r="J5" s="35" t="s">
        <v>58</v>
      </c>
      <c r="K5" s="35">
        <v>480</v>
      </c>
      <c r="L5" s="35">
        <f>ABS(598-K5)</f>
        <v>118</v>
      </c>
    </row>
    <row r="6" spans="1:12" ht="13.5" customHeight="1">
      <c r="A6" s="35" t="s">
        <v>25</v>
      </c>
      <c r="B6" s="37">
        <v>608</v>
      </c>
      <c r="C6" s="30">
        <f t="shared" si="0"/>
        <v>143</v>
      </c>
      <c r="D6" s="34" t="s">
        <v>45</v>
      </c>
      <c r="E6" s="35">
        <v>47</v>
      </c>
      <c r="F6" s="35">
        <f t="shared" si="1"/>
        <v>6</v>
      </c>
      <c r="G6" s="35" t="s">
        <v>54</v>
      </c>
      <c r="H6" s="37">
        <v>59</v>
      </c>
      <c r="I6" s="30">
        <f>ABS(59-H6)</f>
        <v>0</v>
      </c>
      <c r="J6" s="35" t="s">
        <v>54</v>
      </c>
      <c r="K6" s="35">
        <v>4800</v>
      </c>
      <c r="L6" s="35">
        <f>ABS(598-K6)</f>
        <v>4202</v>
      </c>
    </row>
    <row r="7" spans="1:12" ht="13.5" customHeight="1">
      <c r="A7" s="35" t="s">
        <v>26</v>
      </c>
      <c r="B7" s="37">
        <v>167</v>
      </c>
      <c r="C7" s="30">
        <f t="shared" si="0"/>
        <v>298</v>
      </c>
      <c r="D7" s="35" t="s">
        <v>26</v>
      </c>
      <c r="E7" s="35">
        <v>62</v>
      </c>
      <c r="F7" s="35">
        <f t="shared" si="1"/>
        <v>9</v>
      </c>
      <c r="G7" s="35" t="s">
        <v>32</v>
      </c>
      <c r="H7" s="37">
        <v>47</v>
      </c>
      <c r="I7" s="30">
        <f>ABS(59-H7)</f>
        <v>12</v>
      </c>
      <c r="J7" s="34" t="s">
        <v>45</v>
      </c>
      <c r="K7" s="35">
        <v>13000</v>
      </c>
      <c r="L7" s="35">
        <f>ABS(598-K7)</f>
        <v>12402</v>
      </c>
    </row>
    <row r="8" spans="1:12" ht="13.5" customHeight="1">
      <c r="A8" s="35" t="s">
        <v>42</v>
      </c>
      <c r="B8" s="37">
        <v>103</v>
      </c>
      <c r="C8" s="30">
        <f t="shared" si="0"/>
        <v>362</v>
      </c>
      <c r="D8" s="35" t="s">
        <v>46</v>
      </c>
      <c r="E8" s="35">
        <v>38</v>
      </c>
      <c r="F8" s="35">
        <f t="shared" si="1"/>
        <v>15</v>
      </c>
      <c r="G8" s="35" t="s">
        <v>26</v>
      </c>
      <c r="H8" s="37">
        <v>45</v>
      </c>
      <c r="I8" s="30">
        <f>ABS(59-H8)</f>
        <v>14</v>
      </c>
      <c r="J8" s="35" t="s">
        <v>25</v>
      </c>
      <c r="K8" s="35">
        <v>25000</v>
      </c>
      <c r="L8" s="35">
        <f>ABS(598-K8)</f>
        <v>24402</v>
      </c>
    </row>
    <row r="9" spans="1:12" ht="13.5" customHeight="1">
      <c r="A9" s="35" t="s">
        <v>46</v>
      </c>
      <c r="B9" s="37">
        <v>100</v>
      </c>
      <c r="C9" s="30">
        <f t="shared" si="0"/>
        <v>365</v>
      </c>
      <c r="D9" s="35" t="s">
        <v>42</v>
      </c>
      <c r="E9" s="35">
        <v>37</v>
      </c>
      <c r="F9" s="35">
        <f t="shared" si="1"/>
        <v>16</v>
      </c>
      <c r="G9" s="35" t="s">
        <v>42</v>
      </c>
      <c r="H9" s="37">
        <v>43</v>
      </c>
      <c r="I9" s="30">
        <f>ABS(59-H9)</f>
        <v>16</v>
      </c>
      <c r="J9" s="34" t="s">
        <v>55</v>
      </c>
      <c r="K9" s="35">
        <v>32500</v>
      </c>
      <c r="L9" s="35">
        <f>ABS(598-K9)</f>
        <v>31902</v>
      </c>
    </row>
    <row r="10" spans="1:12" ht="13.5" customHeight="1">
      <c r="A10" s="34" t="s">
        <v>45</v>
      </c>
      <c r="B10" s="27">
        <v>90</v>
      </c>
      <c r="C10" s="30">
        <f t="shared" si="0"/>
        <v>375</v>
      </c>
      <c r="D10" s="35" t="s">
        <v>28</v>
      </c>
      <c r="E10" s="35">
        <v>31</v>
      </c>
      <c r="F10" s="35">
        <f t="shared" si="1"/>
        <v>22</v>
      </c>
      <c r="G10" s="35" t="s">
        <v>53</v>
      </c>
      <c r="H10" s="37">
        <v>43</v>
      </c>
      <c r="I10" s="30">
        <f>ABS(59-H10)</f>
        <v>16</v>
      </c>
      <c r="J10" s="35" t="s">
        <v>27</v>
      </c>
      <c r="K10" s="35">
        <v>42000</v>
      </c>
      <c r="L10" s="35">
        <f>ABS(598-K10)</f>
        <v>41402</v>
      </c>
    </row>
    <row r="11" spans="1:12" ht="13.5" customHeight="1">
      <c r="A11" s="35" t="s">
        <v>27</v>
      </c>
      <c r="B11" s="37">
        <v>84</v>
      </c>
      <c r="C11" s="30">
        <f t="shared" si="0"/>
        <v>381</v>
      </c>
      <c r="D11" s="35" t="s">
        <v>33</v>
      </c>
      <c r="E11" s="35">
        <v>31</v>
      </c>
      <c r="F11" s="35">
        <f t="shared" si="1"/>
        <v>22</v>
      </c>
      <c r="G11" s="35" t="s">
        <v>19</v>
      </c>
      <c r="H11" s="37">
        <v>42</v>
      </c>
      <c r="I11" s="30">
        <f>ABS(59-H11)</f>
        <v>17</v>
      </c>
      <c r="J11" s="35" t="s">
        <v>28</v>
      </c>
      <c r="K11" s="35">
        <v>44000</v>
      </c>
      <c r="L11" s="35">
        <f>ABS(598-K11)</f>
        <v>43402</v>
      </c>
    </row>
    <row r="12" spans="1:12" ht="13.5" customHeight="1">
      <c r="A12" s="35" t="s">
        <v>33</v>
      </c>
      <c r="B12" s="37">
        <v>71</v>
      </c>
      <c r="C12" s="30">
        <f t="shared" si="0"/>
        <v>394</v>
      </c>
      <c r="D12" s="35" t="s">
        <v>43</v>
      </c>
      <c r="E12" s="35">
        <v>30</v>
      </c>
      <c r="F12" s="35">
        <f t="shared" si="1"/>
        <v>23</v>
      </c>
      <c r="G12" s="34" t="s">
        <v>55</v>
      </c>
      <c r="H12" s="27">
        <v>38</v>
      </c>
      <c r="I12" s="30">
        <f>ABS(59-H12)</f>
        <v>21</v>
      </c>
      <c r="J12" s="35" t="s">
        <v>42</v>
      </c>
      <c r="K12" s="35">
        <v>47562</v>
      </c>
      <c r="L12" s="35">
        <f>ABS(598-K12)</f>
        <v>46964</v>
      </c>
    </row>
    <row r="13" spans="1:12" ht="13.5" customHeight="1">
      <c r="A13" s="35" t="s">
        <v>43</v>
      </c>
      <c r="B13" s="37">
        <v>63</v>
      </c>
      <c r="C13" s="30">
        <f t="shared" si="0"/>
        <v>402</v>
      </c>
      <c r="D13" s="35" t="s">
        <v>32</v>
      </c>
      <c r="E13" s="35">
        <v>29</v>
      </c>
      <c r="F13" s="35">
        <f t="shared" si="1"/>
        <v>24</v>
      </c>
      <c r="G13" s="35" t="s">
        <v>33</v>
      </c>
      <c r="H13" s="37">
        <v>37</v>
      </c>
      <c r="I13" s="30">
        <f>ABS(59-H13)</f>
        <v>22</v>
      </c>
      <c r="J13" s="35" t="s">
        <v>53</v>
      </c>
      <c r="K13" s="35">
        <v>60000</v>
      </c>
      <c r="L13" s="35">
        <f>ABS(598-K13)</f>
        <v>59402</v>
      </c>
    </row>
    <row r="14" spans="1:12" ht="13.5" customHeight="1">
      <c r="A14" s="35" t="s">
        <v>32</v>
      </c>
      <c r="B14" s="37">
        <v>27</v>
      </c>
      <c r="C14" s="30">
        <f t="shared" si="0"/>
        <v>438</v>
      </c>
      <c r="D14" s="35" t="s">
        <v>25</v>
      </c>
      <c r="E14" s="35">
        <v>21</v>
      </c>
      <c r="F14" s="35">
        <f t="shared" si="1"/>
        <v>32</v>
      </c>
      <c r="G14" s="35" t="s">
        <v>28</v>
      </c>
      <c r="H14" s="37">
        <v>29</v>
      </c>
      <c r="I14" s="30">
        <f>ABS(59-H14)</f>
        <v>30</v>
      </c>
      <c r="J14" s="35" t="s">
        <v>19</v>
      </c>
      <c r="K14" s="35">
        <v>75000</v>
      </c>
      <c r="L14" s="35">
        <f>ABS(598-K14)</f>
        <v>74402</v>
      </c>
    </row>
    <row r="15" spans="1:12" ht="13.5" customHeight="1">
      <c r="A15" s="34" t="s">
        <v>44</v>
      </c>
      <c r="B15" s="27">
        <v>18</v>
      </c>
      <c r="C15" s="30">
        <f t="shared" si="0"/>
        <v>447</v>
      </c>
      <c r="D15" s="35" t="s">
        <v>27</v>
      </c>
      <c r="E15" s="35">
        <v>21</v>
      </c>
      <c r="F15" s="35">
        <f t="shared" si="1"/>
        <v>32</v>
      </c>
      <c r="G15" s="34" t="s">
        <v>45</v>
      </c>
      <c r="H15" s="27">
        <v>29</v>
      </c>
      <c r="I15" s="30">
        <f>ABS(59-H15)</f>
        <v>30</v>
      </c>
      <c r="J15" s="35" t="s">
        <v>32</v>
      </c>
      <c r="K15" s="35">
        <v>208000</v>
      </c>
      <c r="L15" s="35">
        <f>ABS(598-K15)</f>
        <v>207402</v>
      </c>
    </row>
    <row r="16" spans="1:12" ht="13.5" customHeight="1">
      <c r="A16" s="35" t="s">
        <v>41</v>
      </c>
      <c r="B16" s="37">
        <v>0</v>
      </c>
      <c r="C16" s="30">
        <f t="shared" si="0"/>
        <v>465</v>
      </c>
      <c r="D16" s="34" t="s">
        <v>44</v>
      </c>
      <c r="E16" s="35">
        <v>0</v>
      </c>
      <c r="F16" s="35">
        <f t="shared" si="1"/>
        <v>53</v>
      </c>
      <c r="G16" s="35" t="s">
        <v>56</v>
      </c>
      <c r="H16" s="37">
        <v>18</v>
      </c>
      <c r="I16" s="30">
        <f>ABS(59-H16)</f>
        <v>41</v>
      </c>
      <c r="J16" s="35" t="s">
        <v>33</v>
      </c>
      <c r="K16" s="35">
        <v>800000</v>
      </c>
      <c r="L16" s="35">
        <f>ABS(598-K16)</f>
        <v>799402</v>
      </c>
    </row>
    <row r="17" spans="1:12" ht="13.5" customHeight="1">
      <c r="A17" s="35" t="s">
        <v>19</v>
      </c>
      <c r="B17" s="37">
        <v>1501</v>
      </c>
      <c r="C17" s="30">
        <f t="shared" si="0"/>
        <v>1036</v>
      </c>
      <c r="D17" s="35" t="s">
        <v>41</v>
      </c>
      <c r="E17" s="35">
        <v>0</v>
      </c>
      <c r="F17" s="35">
        <f t="shared" si="1"/>
        <v>53</v>
      </c>
      <c r="G17" s="35" t="s">
        <v>27</v>
      </c>
      <c r="H17" s="37">
        <v>122</v>
      </c>
      <c r="I17" s="30">
        <f>ABS(59-H17)</f>
        <v>63</v>
      </c>
      <c r="J17" s="35" t="s">
        <v>56</v>
      </c>
      <c r="K17" s="35">
        <v>1200000</v>
      </c>
      <c r="L17" s="35">
        <f>ABS(598-K17)</f>
        <v>1199402</v>
      </c>
    </row>
    <row r="18" spans="1:12" ht="13.5" customHeight="1">
      <c r="A18" s="35"/>
      <c r="B18" s="37"/>
      <c r="C18" s="35"/>
      <c r="D18" s="35"/>
      <c r="E18" s="35"/>
      <c r="F18" s="35"/>
      <c r="G18" s="35" t="s">
        <v>58</v>
      </c>
      <c r="H18" s="37">
        <v>0</v>
      </c>
      <c r="I18" s="30">
        <f>ABS(59-H18)</f>
        <v>59</v>
      </c>
      <c r="J18" s="35" t="s">
        <v>26</v>
      </c>
      <c r="K18" s="35">
        <v>2700000</v>
      </c>
      <c r="L18" s="35">
        <f>ABS(598-K18)</f>
        <v>2699402</v>
      </c>
    </row>
    <row r="19" spans="1:12" ht="13.5" customHeight="1">
      <c r="A19" s="36"/>
      <c r="B19" s="37"/>
      <c r="C19" s="35"/>
      <c r="D19" s="35"/>
      <c r="E19" s="35"/>
      <c r="F19" s="35"/>
      <c r="G19" s="36"/>
      <c r="H19" s="37"/>
      <c r="I19" s="35"/>
      <c r="J19" s="35"/>
      <c r="K19" s="35"/>
      <c r="L19" s="35"/>
    </row>
    <row r="20" spans="1:12" ht="13.5" customHeight="1">
      <c r="A20" s="35"/>
      <c r="B20" s="37"/>
      <c r="C20" s="35"/>
      <c r="D20" s="34"/>
      <c r="E20" s="34"/>
      <c r="F20" s="35"/>
      <c r="G20" s="35"/>
      <c r="H20" s="37"/>
      <c r="I20" s="35"/>
      <c r="J20" s="34"/>
      <c r="K20" s="34"/>
      <c r="L20" s="35"/>
    </row>
    <row r="21" spans="1:12" ht="13.5" customHeight="1">
      <c r="A21" s="35"/>
      <c r="B21" s="37"/>
      <c r="C21" s="35"/>
      <c r="D21" s="35"/>
      <c r="E21" s="35"/>
      <c r="F21" s="35"/>
      <c r="G21" s="35"/>
      <c r="H21" s="37"/>
      <c r="I21" s="35"/>
      <c r="J21" s="35"/>
      <c r="K21" s="35"/>
      <c r="L21" s="35"/>
    </row>
    <row r="22" spans="1:12" ht="13.5" customHeight="1">
      <c r="A22" s="35"/>
      <c r="B22" s="37"/>
      <c r="C22" s="35"/>
      <c r="D22" s="35"/>
      <c r="E22" s="34"/>
      <c r="F22" s="35"/>
      <c r="G22" s="35"/>
      <c r="H22" s="37"/>
      <c r="I22" s="35"/>
      <c r="J22" s="35"/>
      <c r="K22" s="34"/>
      <c r="L22" s="35"/>
    </row>
    <row r="23" spans="1:12" ht="12.75">
      <c r="A23" s="89" t="s">
        <v>20</v>
      </c>
      <c r="B23" s="90"/>
      <c r="C23" s="90"/>
      <c r="D23" s="90"/>
      <c r="E23" s="90"/>
      <c r="F23" s="91"/>
      <c r="G23" s="89" t="s">
        <v>20</v>
      </c>
      <c r="H23" s="90"/>
      <c r="I23" s="90"/>
      <c r="J23" s="90"/>
      <c r="K23" s="90"/>
      <c r="L23" s="91"/>
    </row>
    <row r="24" spans="1:12" ht="12.75" customHeight="1">
      <c r="A24" s="65" t="s">
        <v>23</v>
      </c>
      <c r="B24" s="65"/>
      <c r="C24" s="65"/>
      <c r="D24" s="65" t="s">
        <v>24</v>
      </c>
      <c r="E24" s="65"/>
      <c r="F24" s="65"/>
      <c r="G24" s="65" t="s">
        <v>23</v>
      </c>
      <c r="H24" s="65"/>
      <c r="I24" s="65"/>
      <c r="J24" s="65" t="s">
        <v>24</v>
      </c>
      <c r="K24" s="65"/>
      <c r="L24" s="65"/>
    </row>
    <row r="25" spans="1:12" ht="12.7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</row>
    <row r="26" spans="1:12" ht="12.75">
      <c r="A26" s="87" t="s">
        <v>47</v>
      </c>
      <c r="B26" s="65"/>
      <c r="C26" s="65"/>
      <c r="D26" s="88" t="s">
        <v>48</v>
      </c>
      <c r="E26" s="65"/>
      <c r="F26" s="65"/>
      <c r="G26" s="87" t="s">
        <v>59</v>
      </c>
      <c r="H26" s="65"/>
      <c r="I26" s="65"/>
      <c r="J26" s="88" t="s">
        <v>60</v>
      </c>
      <c r="K26" s="65"/>
      <c r="L26" s="65"/>
    </row>
    <row r="27" spans="1:12" ht="12.7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</row>
    <row r="48" ht="12.75" customHeight="1"/>
    <row r="54" ht="12.75" customHeight="1"/>
    <row r="82" ht="12.75" customHeight="1"/>
    <row r="88" ht="12.75" customHeight="1"/>
    <row r="122" ht="12.75" customHeight="1"/>
  </sheetData>
  <mergeCells count="20">
    <mergeCell ref="G23:L23"/>
    <mergeCell ref="G24:I25"/>
    <mergeCell ref="J24:L25"/>
    <mergeCell ref="G26:I27"/>
    <mergeCell ref="J26:L27"/>
    <mergeCell ref="G1:L1"/>
    <mergeCell ref="G2:I2"/>
    <mergeCell ref="J2:L2"/>
    <mergeCell ref="G3:I3"/>
    <mergeCell ref="J3:L3"/>
    <mergeCell ref="A26:C27"/>
    <mergeCell ref="D26:F27"/>
    <mergeCell ref="D3:F3"/>
    <mergeCell ref="A23:F23"/>
    <mergeCell ref="A24:C25"/>
    <mergeCell ref="D24:F25"/>
    <mergeCell ref="A1:F1"/>
    <mergeCell ref="A2:C2"/>
    <mergeCell ref="A3:C3"/>
    <mergeCell ref="D2:F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2018-01-14T22:13:06Z</dcterms:modified>
  <cp:category/>
  <cp:version/>
  <cp:contentType/>
  <cp:contentStatus/>
</cp:coreProperties>
</file>