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<sst xmlns="http://schemas.openxmlformats.org/spreadsheetml/2006/main" count="155" uniqueCount="59">
  <si>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</si>
  <si>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</si>
  <si>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</si>
  <si>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</si>
  <si>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</si>
  <si>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</si>
  <si>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</si>
  <si>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</si>
  <si>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</si>
  <si>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</si>
  <si>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</si>
  <si>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</si>
  <si>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</si>
  <si>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</si>
  <si>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</si>
  <si>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</si>
  <si>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</si>
  <si>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</si>
  <si>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</si>
  <si>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</si>
  <si>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</si>
  <si>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</si>
  <si>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</si>
  <si>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</si>
  <si>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</si>
  <si>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</si>
  <si>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</si>
  <si>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</si>
  <si>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</si>
  <si>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</si>
  <si>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</si>
  <si>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</si>
  <si>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</si>
  <si>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</si>
  <si>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</si>
  <si>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</si>
  <si>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</si>
  <si>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</si>
  <si>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</si>
  <si>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ALWAYS LAST</t>
  </si>
  <si>
    <t>IN THE CORNER 15</t>
  </si>
  <si>
    <t>QUIZZARD OF OZ</t>
  </si>
  <si>
    <t>The Forge Inn - Glenfield - Sunday Night Quiz League #55</t>
  </si>
  <si>
    <t>LYRICS</t>
  </si>
  <si>
    <t>GINFIZZERS</t>
  </si>
  <si>
    <t>THERETICAL QUIZESTS</t>
  </si>
  <si>
    <t>THE T'NUCS</t>
  </si>
  <si>
    <t>TWO OF US</t>
  </si>
  <si>
    <t>4 SMARTIES AND A TUBE</t>
  </si>
  <si>
    <t>THE SEMI COLONS</t>
  </si>
  <si>
    <t>Wipe out High</t>
  </si>
  <si>
    <t>Wipe Out Low</t>
  </si>
  <si>
    <t>TWO OF US (WINNERS)  THE SEMI COLONS 5</t>
  </si>
  <si>
    <t>MISSING LETTERES</t>
  </si>
  <si>
    <t>THE K TEAM</t>
  </si>
  <si>
    <t>Week Number: #2</t>
  </si>
  <si>
    <t>4 SMARTIES AND A TUBE = 12PTS</t>
  </si>
  <si>
    <t>CHALFONTS = 3PTS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</si>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</sst>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workbookViewId="0" topLeftCell="A1">
      <selection activeCell="F16" sqref="F1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8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2.75">
      <c r="A2" s="51" t="s">
        <v>9</v>
      </c>
      <c r="B2" s="45"/>
      <c r="C2" s="45"/>
      <c r="D2" s="45"/>
      <c r="E2" s="45"/>
      <c r="F2" s="45"/>
      <c r="G2" s="45"/>
      <c r="H2" s="46">
        <v>1</v>
      </c>
      <c r="I2" s="46"/>
      <c r="J2" s="46"/>
      <c r="K2" s="46"/>
      <c r="L2" s="46"/>
      <c r="M2" s="47"/>
      <c r="N2"/>
    </row>
    <row r="3" spans="1:14" ht="12.75" customHeight="1">
      <c r="A3" s="52" t="s">
        <v>0</v>
      </c>
      <c r="B3" s="54" t="s">
        <v>1</v>
      </c>
      <c r="C3" s="39"/>
      <c r="D3" s="56" t="s">
        <v>16</v>
      </c>
      <c r="E3" s="56"/>
      <c r="F3" s="56"/>
      <c r="G3" s="56"/>
      <c r="H3" s="56"/>
      <c r="I3" s="56"/>
      <c r="J3" s="56"/>
      <c r="K3" s="56"/>
      <c r="L3" s="56"/>
      <c r="M3" s="52" t="s">
        <v>3</v>
      </c>
      <c r="N3" s="7" t="s">
        <v>7</v>
      </c>
    </row>
    <row r="4" spans="1:14" ht="12.75">
      <c r="A4" s="53"/>
      <c r="B4" s="55"/>
      <c r="C4" s="40" t="s">
        <v>24</v>
      </c>
      <c r="D4" s="2">
        <v>43716</v>
      </c>
      <c r="E4" s="2">
        <f>D4+7</f>
        <v>43723</v>
      </c>
      <c r="F4" s="2">
        <f aca="true" t="shared" si="0" ref="F4:K4">E4+7</f>
        <v>43730</v>
      </c>
      <c r="G4" s="2">
        <f t="shared" si="0"/>
        <v>43737</v>
      </c>
      <c r="H4" s="2">
        <f t="shared" si="0"/>
        <v>43744</v>
      </c>
      <c r="I4" s="2">
        <f t="shared" si="0"/>
        <v>43751</v>
      </c>
      <c r="J4" s="2">
        <f t="shared" si="0"/>
        <v>43758</v>
      </c>
      <c r="K4" s="2">
        <f t="shared" si="0"/>
        <v>43765</v>
      </c>
      <c r="L4" s="2"/>
      <c r="M4" s="53"/>
      <c r="N4" s="7" t="s">
        <v>8</v>
      </c>
    </row>
    <row r="5" spans="1:14" s="30" customFormat="1" ht="12.75" customHeight="1">
      <c r="A5" s="31">
        <v>1</v>
      </c>
      <c r="B5" s="35" t="s">
        <v>36</v>
      </c>
      <c r="C5" s="28">
        <f>COUNTIF(D5:K5,"&lt;&gt;")</f>
        <v>2</v>
      </c>
      <c r="D5" s="3">
        <v>58</v>
      </c>
      <c r="E5" s="3">
        <v>60</v>
      </c>
      <c r="F5" s="31"/>
      <c r="G5" s="3"/>
      <c r="H5" s="31"/>
      <c r="I5" s="3"/>
      <c r="J5" s="3"/>
      <c r="K5" s="3"/>
      <c r="L5" s="3"/>
      <c r="M5" s="3">
        <f>SUM(D5:L5)</f>
        <v>118</v>
      </c>
      <c r="N5" s="29">
        <f>M5/C5</f>
        <v>59</v>
      </c>
    </row>
    <row r="6" spans="1:14" s="30" customFormat="1" ht="12.75">
      <c r="A6" s="31">
        <f aca="true" t="shared" si="1" ref="A6:A19">A5+1</f>
        <v>2</v>
      </c>
      <c r="B6" s="33" t="s">
        <v>38</v>
      </c>
      <c r="C6" s="28">
        <f>COUNTIF(D6:K6,"&lt;&gt;")</f>
        <v>2</v>
      </c>
      <c r="D6" s="3">
        <v>59</v>
      </c>
      <c r="E6" s="3">
        <v>48.5</v>
      </c>
      <c r="F6" s="31"/>
      <c r="G6" s="3"/>
      <c r="H6" s="31"/>
      <c r="I6" s="3"/>
      <c r="J6" s="3"/>
      <c r="K6" s="3"/>
      <c r="L6" s="3"/>
      <c r="M6" s="3">
        <f>SUM(D6:L6)</f>
        <v>107.5</v>
      </c>
      <c r="N6" s="29">
        <f aca="true" t="shared" si="2" ref="N6:N16">M6/C6</f>
        <v>53.75</v>
      </c>
    </row>
    <row r="7" spans="1:14" s="30" customFormat="1" ht="12.75">
      <c r="A7" s="31">
        <f t="shared" si="1"/>
        <v>3</v>
      </c>
      <c r="B7" s="33" t="s">
        <v>34</v>
      </c>
      <c r="C7" s="28">
        <f>COUNTIF(D7:K7,"&lt;&gt;")</f>
        <v>2</v>
      </c>
      <c r="D7" s="3">
        <v>55</v>
      </c>
      <c r="E7" s="3">
        <v>51.5</v>
      </c>
      <c r="F7" s="31"/>
      <c r="G7" s="3"/>
      <c r="H7" s="31"/>
      <c r="I7" s="3"/>
      <c r="J7" s="3"/>
      <c r="K7" s="3"/>
      <c r="L7" s="3"/>
      <c r="M7" s="3">
        <f>SUM(D7:L7)</f>
        <v>106.5</v>
      </c>
      <c r="N7" s="29">
        <f t="shared" si="2"/>
        <v>53.25</v>
      </c>
    </row>
    <row r="8" spans="1:14" s="30" customFormat="1" ht="12" customHeight="1">
      <c r="A8" s="31">
        <f t="shared" si="1"/>
        <v>4</v>
      </c>
      <c r="B8" s="33" t="s">
        <v>48</v>
      </c>
      <c r="C8" s="28">
        <f>COUNTIF(D8:K8,"&lt;&gt;")</f>
        <v>2</v>
      </c>
      <c r="D8" s="3">
        <v>44.5</v>
      </c>
      <c r="E8" s="3">
        <v>56.5</v>
      </c>
      <c r="F8" s="31"/>
      <c r="G8" s="3"/>
      <c r="H8" s="31"/>
      <c r="I8" s="3"/>
      <c r="J8" s="3"/>
      <c r="K8" s="3"/>
      <c r="L8" s="3"/>
      <c r="M8" s="3">
        <f>SUM(D8:L8)</f>
        <v>101</v>
      </c>
      <c r="N8" s="29">
        <f t="shared" si="2"/>
        <v>50.5</v>
      </c>
    </row>
    <row r="9" spans="1:14" s="30" customFormat="1" ht="12.75">
      <c r="A9" s="31">
        <f t="shared" si="1"/>
        <v>5</v>
      </c>
      <c r="B9" s="33" t="s">
        <v>33</v>
      </c>
      <c r="C9" s="28">
        <f>COUNTIF(D9:K9,"&lt;&gt;")</f>
        <v>2</v>
      </c>
      <c r="D9" s="3">
        <v>51.5</v>
      </c>
      <c r="E9" s="3">
        <v>45.5</v>
      </c>
      <c r="F9" s="31"/>
      <c r="G9" s="3"/>
      <c r="H9" s="31"/>
      <c r="I9" s="3"/>
      <c r="J9" s="3"/>
      <c r="K9" s="3"/>
      <c r="L9" s="3"/>
      <c r="M9" s="3">
        <f>SUM(D9:L9)</f>
        <v>97</v>
      </c>
      <c r="N9" s="29">
        <f t="shared" si="2"/>
        <v>48.5</v>
      </c>
    </row>
    <row r="10" spans="1:14" s="30" customFormat="1" ht="12.75">
      <c r="A10" s="31">
        <f t="shared" si="1"/>
        <v>6</v>
      </c>
      <c r="B10" s="33" t="s">
        <v>41</v>
      </c>
      <c r="C10" s="28">
        <f>COUNTIF(D10:K10,"&lt;&gt;")</f>
        <v>2</v>
      </c>
      <c r="D10" s="3">
        <v>45</v>
      </c>
      <c r="E10" s="3">
        <v>50</v>
      </c>
      <c r="F10" s="31"/>
      <c r="G10" s="3"/>
      <c r="H10" s="31"/>
      <c r="I10" s="3"/>
      <c r="J10" s="3"/>
      <c r="K10" s="3"/>
      <c r="L10" s="3"/>
      <c r="M10" s="3">
        <f>SUM(D10:L10)</f>
        <v>95</v>
      </c>
      <c r="N10" s="29">
        <f t="shared" si="2"/>
        <v>47.5</v>
      </c>
    </row>
    <row r="11" spans="1:14" s="30" customFormat="1" ht="12.75">
      <c r="A11" s="31">
        <f t="shared" si="1"/>
        <v>7</v>
      </c>
      <c r="B11" s="33" t="s">
        <v>35</v>
      </c>
      <c r="C11" s="28">
        <f>COUNTIF(D11:K11,"&lt;&gt;")</f>
        <v>2</v>
      </c>
      <c r="D11" s="3">
        <v>45</v>
      </c>
      <c r="E11" s="3">
        <v>49.5</v>
      </c>
      <c r="F11" s="31"/>
      <c r="G11" s="3"/>
      <c r="H11" s="31"/>
      <c r="I11" s="3"/>
      <c r="J11" s="3"/>
      <c r="K11" s="3"/>
      <c r="L11" s="3"/>
      <c r="M11" s="3">
        <f>SUM(D11:L11)</f>
        <v>94.5</v>
      </c>
      <c r="N11" s="29">
        <f t="shared" si="2"/>
        <v>47.25</v>
      </c>
    </row>
    <row r="12" spans="1:14" s="30" customFormat="1" ht="12.75">
      <c r="A12" s="31">
        <f t="shared" si="1"/>
        <v>8</v>
      </c>
      <c r="B12" s="32" t="s">
        <v>37</v>
      </c>
      <c r="C12" s="28">
        <f>COUNTIF(D12:K12,"&lt;&gt;")</f>
        <v>2</v>
      </c>
      <c r="D12" s="3">
        <v>43.5</v>
      </c>
      <c r="E12" s="3">
        <v>44.5</v>
      </c>
      <c r="F12" s="31"/>
      <c r="G12" s="3"/>
      <c r="H12" s="31"/>
      <c r="I12" s="3"/>
      <c r="J12" s="3"/>
      <c r="K12" s="3"/>
      <c r="L12" s="3"/>
      <c r="M12" s="3">
        <f>SUM(D12:L12)</f>
        <v>88</v>
      </c>
      <c r="N12" s="29">
        <f t="shared" si="2"/>
        <v>44</v>
      </c>
    </row>
    <row r="13" spans="1:14" s="30" customFormat="1" ht="13.5" customHeight="1">
      <c r="A13" s="31">
        <f t="shared" si="1"/>
        <v>9</v>
      </c>
      <c r="B13" s="33" t="s">
        <v>39</v>
      </c>
      <c r="C13" s="28">
        <f>COUNTIF(D13:K13,"&lt;&gt;")</f>
        <v>2</v>
      </c>
      <c r="D13" s="3">
        <v>46.5</v>
      </c>
      <c r="E13" s="3">
        <v>23.5</v>
      </c>
      <c r="F13" s="31"/>
      <c r="G13" s="3"/>
      <c r="H13" s="31"/>
      <c r="I13" s="3"/>
      <c r="J13" s="3"/>
      <c r="K13" s="3"/>
      <c r="L13" s="3"/>
      <c r="M13" s="3">
        <f>SUM(D13:L13)</f>
        <v>70</v>
      </c>
      <c r="N13" s="29">
        <f t="shared" si="2"/>
        <v>35</v>
      </c>
    </row>
    <row r="14" spans="1:14" s="30" customFormat="1" ht="12.75">
      <c r="A14" s="31">
        <f t="shared" si="1"/>
        <v>10</v>
      </c>
      <c r="B14" s="33" t="s">
        <v>44</v>
      </c>
      <c r="C14" s="28">
        <f>COUNTIF(D14:K14,"&lt;&gt;")</f>
        <v>1</v>
      </c>
      <c r="D14" s="3">
        <v>60</v>
      </c>
      <c r="E14" s="3"/>
      <c r="F14" s="31"/>
      <c r="G14" s="3"/>
      <c r="H14" s="31"/>
      <c r="I14" s="3"/>
      <c r="J14" s="3"/>
      <c r="K14" s="3"/>
      <c r="L14" s="3"/>
      <c r="M14" s="3">
        <f>SUM(D14:L14)</f>
        <v>60</v>
      </c>
      <c r="N14" s="29">
        <f t="shared" si="2"/>
        <v>60</v>
      </c>
    </row>
    <row r="15" spans="1:14" ht="12.75">
      <c r="A15" s="31">
        <f t="shared" si="1"/>
        <v>11</v>
      </c>
      <c r="B15" s="33" t="s">
        <v>54</v>
      </c>
      <c r="C15" s="28">
        <f>COUNTIF(D15:K15,"&lt;&gt;")</f>
        <v>1</v>
      </c>
      <c r="D15" s="3"/>
      <c r="E15" s="3">
        <v>50.5</v>
      </c>
      <c r="F15" s="31"/>
      <c r="G15" s="3"/>
      <c r="H15" s="31"/>
      <c r="I15" s="3"/>
      <c r="J15" s="3"/>
      <c r="K15" s="3"/>
      <c r="L15" s="3"/>
      <c r="M15" s="3">
        <f>SUM(D15:L15)</f>
        <v>50.5</v>
      </c>
      <c r="N15" s="29">
        <f>M15/C15</f>
        <v>50.5</v>
      </c>
    </row>
    <row r="16" spans="1:14" ht="12.75">
      <c r="A16" s="31">
        <f t="shared" si="1"/>
        <v>12</v>
      </c>
      <c r="B16" s="33" t="s">
        <v>46</v>
      </c>
      <c r="C16" s="28">
        <f>COUNTIF(D16:K16,"&lt;&gt;")</f>
        <v>1</v>
      </c>
      <c r="D16" s="3">
        <v>42</v>
      </c>
      <c r="E16" s="3"/>
      <c r="F16" s="31"/>
      <c r="G16" s="3"/>
      <c r="H16" s="31"/>
      <c r="I16" s="3"/>
      <c r="J16" s="3"/>
      <c r="K16" s="3"/>
      <c r="L16" s="3"/>
      <c r="M16" s="3">
        <f>SUM(D16:L16)</f>
        <v>42</v>
      </c>
      <c r="N16" s="29">
        <f>M16/C16</f>
        <v>42</v>
      </c>
    </row>
    <row r="17" spans="1:14" ht="12.75">
      <c r="A17" s="31">
        <f t="shared" si="1"/>
        <v>13</v>
      </c>
      <c r="B17" s="33" t="s">
        <v>45</v>
      </c>
      <c r="C17" s="28">
        <f>COUNTIF(D17:K17,"&lt;&gt;")</f>
        <v>1</v>
      </c>
      <c r="D17" s="3">
        <v>37.5</v>
      </c>
      <c r="E17" s="3"/>
      <c r="F17" s="31"/>
      <c r="G17" s="3"/>
      <c r="H17" s="31"/>
      <c r="I17" s="3"/>
      <c r="J17" s="3"/>
      <c r="K17" s="3"/>
      <c r="L17" s="3"/>
      <c r="M17" s="3">
        <f>SUM(D17:L17)</f>
        <v>37.5</v>
      </c>
      <c r="N17" s="29">
        <f>M17/C17</f>
        <v>37.5</v>
      </c>
    </row>
    <row r="18" spans="1:14" ht="12.75">
      <c r="A18" s="31">
        <f t="shared" si="1"/>
        <v>14</v>
      </c>
      <c r="B18" s="33" t="s">
        <v>47</v>
      </c>
      <c r="C18" s="28">
        <f>COUNTIF(D18:K18,"&lt;&gt;")</f>
        <v>1</v>
      </c>
      <c r="D18" s="3">
        <v>33</v>
      </c>
      <c r="E18" s="3"/>
      <c r="F18" s="31"/>
      <c r="G18" s="3"/>
      <c r="H18" s="31"/>
      <c r="I18" s="3"/>
      <c r="J18" s="3"/>
      <c r="K18" s="3"/>
      <c r="L18" s="3"/>
      <c r="M18" s="3">
        <f>SUM(D18:L18)</f>
        <v>33</v>
      </c>
      <c r="N18" s="29">
        <f>M18/C18</f>
        <v>33</v>
      </c>
    </row>
    <row r="19" spans="1:14" ht="12.75">
      <c r="A19" s="31">
        <f t="shared" si="1"/>
        <v>15</v>
      </c>
      <c r="B19" s="33" t="s">
        <v>49</v>
      </c>
      <c r="C19" s="28">
        <f>COUNTIF(D19:K19,"&lt;&gt;")</f>
        <v>1</v>
      </c>
      <c r="D19" s="3">
        <v>28.5</v>
      </c>
      <c r="E19" s="3"/>
      <c r="F19" s="31"/>
      <c r="G19" s="3"/>
      <c r="H19" s="31"/>
      <c r="I19" s="3"/>
      <c r="J19" s="3"/>
      <c r="K19" s="3"/>
      <c r="L19" s="3"/>
      <c r="M19" s="3">
        <f>SUM(D19:L19)</f>
        <v>28.5</v>
      </c>
      <c r="N19" s="29">
        <f>M19/C19</f>
        <v>28.5</v>
      </c>
    </row>
    <row r="20" spans="1:14" ht="12.75">
      <c r="A20" s="60" t="s">
        <v>10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</row>
    <row r="21" spans="1:14" ht="12.7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</row>
    <row r="22" spans="1:14" ht="12.75">
      <c r="A22" s="59" t="s">
        <v>4</v>
      </c>
      <c r="B22" s="58" t="s">
        <v>6</v>
      </c>
      <c r="C22" s="38" t="s">
        <v>8</v>
      </c>
      <c r="D22" s="7">
        <f>SUM(D5:D19)/D24</f>
        <v>46.357142857142854</v>
      </c>
      <c r="E22" s="7">
        <f>SUM(E5:E19)/E24</f>
        <v>48</v>
      </c>
      <c r="F22" s="7"/>
      <c r="G22" s="7"/>
      <c r="H22" s="7"/>
      <c r="I22" s="7"/>
      <c r="J22" s="7"/>
      <c r="K22" s="7"/>
      <c r="L22" s="7"/>
      <c r="M22" s="4"/>
      <c r="N22" s="13"/>
    </row>
    <row r="23" spans="1:14" ht="12.75">
      <c r="A23" s="59"/>
      <c r="B23" s="58"/>
      <c r="C23" s="38" t="s">
        <v>25</v>
      </c>
      <c r="D23" s="7">
        <f>MAX(D5:D19)</f>
        <v>60</v>
      </c>
      <c r="E23" s="7">
        <f>MAX(E5:E19)</f>
        <v>60</v>
      </c>
      <c r="F23" s="7"/>
      <c r="G23" s="7"/>
      <c r="H23" s="7"/>
      <c r="I23" s="7"/>
      <c r="J23" s="7"/>
      <c r="K23" s="7"/>
      <c r="L23" s="7"/>
      <c r="M23" s="11"/>
      <c r="N23" s="12"/>
    </row>
    <row r="24" spans="1:14" ht="12.75">
      <c r="A24" s="59"/>
      <c r="B24" s="58"/>
      <c r="C24" s="38" t="s">
        <v>7</v>
      </c>
      <c r="D24" s="9">
        <f>COUNTIF(D5:D19,"&lt;&gt;")</f>
        <v>14</v>
      </c>
      <c r="E24" s="9">
        <f>COUNTIF(E5:E19,"&lt;&gt;")</f>
        <v>10</v>
      </c>
      <c r="F24" s="9"/>
      <c r="G24" s="9"/>
      <c r="H24" s="9"/>
      <c r="I24" s="9"/>
      <c r="J24" s="9"/>
      <c r="K24" s="9"/>
      <c r="L24" s="9"/>
      <c r="M24" s="13"/>
      <c r="N24" s="12"/>
    </row>
    <row r="25" spans="1:14" ht="12.75">
      <c r="A25" s="59"/>
      <c r="B25" s="57" t="s">
        <v>5</v>
      </c>
      <c r="C25" s="37" t="s">
        <v>26</v>
      </c>
      <c r="D25" s="6" t="s">
        <v>22</v>
      </c>
      <c r="E25" s="6" t="s">
        <v>22</v>
      </c>
      <c r="F25" s="6"/>
      <c r="G25" s="6"/>
      <c r="H25" s="6"/>
      <c r="I25" s="6"/>
      <c r="J25" s="6"/>
      <c r="K25" s="6"/>
      <c r="L25" s="6"/>
      <c r="M25" s="14"/>
      <c r="N25" s="12"/>
    </row>
    <row r="26" spans="1:14" ht="12.75">
      <c r="A26" s="59"/>
      <c r="B26" s="57"/>
      <c r="C26" s="37" t="s">
        <v>27</v>
      </c>
      <c r="D26" s="6" t="s">
        <v>31</v>
      </c>
      <c r="E26" s="6" t="s">
        <v>31</v>
      </c>
      <c r="F26" s="6"/>
      <c r="G26" s="6"/>
      <c r="H26" s="6"/>
      <c r="I26" s="6"/>
      <c r="J26" s="6"/>
      <c r="K26" s="6"/>
      <c r="L26" s="18"/>
      <c r="M26" s="15"/>
      <c r="N26" s="16"/>
    </row>
    <row r="27" spans="1:14" ht="12.75">
      <c r="A27" s="59"/>
      <c r="B27" s="57"/>
      <c r="C27" s="37" t="s">
        <v>28</v>
      </c>
      <c r="D27" s="6" t="s">
        <v>43</v>
      </c>
      <c r="E27" s="6" t="s">
        <v>53</v>
      </c>
      <c r="F27" s="6"/>
      <c r="G27" s="6"/>
      <c r="H27" s="6"/>
      <c r="I27" s="6"/>
      <c r="J27" s="6"/>
      <c r="K27" s="6"/>
      <c r="L27" s="6"/>
      <c r="M27" s="15"/>
      <c r="N27" s="16"/>
    </row>
    <row r="28" spans="1:14" ht="12.75" customHeight="1">
      <c r="A28" s="59"/>
      <c r="B28" s="57"/>
      <c r="C28" s="37" t="s">
        <v>29</v>
      </c>
      <c r="D28" s="6" t="s">
        <v>32</v>
      </c>
      <c r="E28" s="6" t="s">
        <v>32</v>
      </c>
      <c r="F28" s="6"/>
      <c r="G28" s="6"/>
      <c r="H28" s="6"/>
      <c r="I28" s="6"/>
      <c r="J28" s="6"/>
      <c r="K28" s="6"/>
      <c r="L28" s="18"/>
      <c r="M28" s="15"/>
      <c r="N28" s="16"/>
    </row>
    <row r="29" spans="1:14" s="5" customFormat="1" ht="12.75" customHeight="1">
      <c r="A29" s="59"/>
      <c r="B29" s="57"/>
      <c r="C29" s="37" t="s">
        <v>30</v>
      </c>
      <c r="D29" s="6" t="s">
        <v>23</v>
      </c>
      <c r="E29" s="6" t="s">
        <v>23</v>
      </c>
      <c r="F29" s="6"/>
      <c r="G29" s="6"/>
      <c r="H29" s="6"/>
      <c r="I29" s="6"/>
      <c r="J29" s="6"/>
      <c r="K29" s="6"/>
      <c r="L29" s="6"/>
      <c r="M29" s="15"/>
      <c r="N29" s="16"/>
    </row>
    <row r="30" spans="1:14" s="8" customFormat="1" ht="12.75">
      <c r="A30" s="19"/>
      <c r="B30" s="4"/>
      <c r="C30" s="4"/>
      <c r="D30" s="21"/>
      <c r="E30" s="21"/>
      <c r="F30" s="20"/>
      <c r="G30" s="21"/>
      <c r="H30" s="36"/>
      <c r="I30" s="17"/>
      <c r="J30" s="17"/>
      <c r="K30" s="17"/>
      <c r="L30" s="17"/>
      <c r="M30" s="15"/>
      <c r="N30" s="16"/>
    </row>
    <row r="31" spans="1:14" s="10" customFormat="1" ht="12.75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/>
      <c r="N31" s="8"/>
    </row>
    <row r="32" ht="11.25" customHeight="1"/>
    <row r="34" ht="12.75">
      <c r="O34" s="8"/>
    </row>
  </sheetData>
  <mergeCells count="11">
    <mergeCell ref="B25:B29"/>
    <mergeCell ref="B22:B24"/>
    <mergeCell ref="A22:A29"/>
    <mergeCell ref="A20:N21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workbookViewId="0" topLeftCell="A1">
      <selection activeCell="S13" sqref="B6:S13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spans="1:19" ht="12.75">
      <c r="A2" s="78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19" ht="12.75" customHeight="1">
      <c r="A3" s="81" t="s">
        <v>0</v>
      </c>
      <c r="B3" s="83" t="s">
        <v>1</v>
      </c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22"/>
    </row>
    <row r="4" spans="1:19" ht="12.75">
      <c r="A4" s="82"/>
      <c r="B4" s="84"/>
      <c r="C4" s="70">
        <v>43716</v>
      </c>
      <c r="D4" s="71"/>
      <c r="E4" s="70">
        <f>C4+7</f>
        <v>43723</v>
      </c>
      <c r="F4" s="71"/>
      <c r="G4" s="70">
        <f>E4+7</f>
        <v>43730</v>
      </c>
      <c r="H4" s="71"/>
      <c r="I4" s="70">
        <f>G4+7</f>
        <v>43737</v>
      </c>
      <c r="J4" s="71"/>
      <c r="K4" s="70">
        <f>I4+7</f>
        <v>43744</v>
      </c>
      <c r="L4" s="71"/>
      <c r="M4" s="70">
        <f>K4+7</f>
        <v>43751</v>
      </c>
      <c r="N4" s="71"/>
      <c r="O4" s="70">
        <f>M4+7</f>
        <v>43758</v>
      </c>
      <c r="P4" s="71"/>
      <c r="Q4" s="70">
        <f>O4+7</f>
        <v>43765</v>
      </c>
      <c r="R4" s="71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34</v>
      </c>
      <c r="C6" s="28">
        <v>2</v>
      </c>
      <c r="D6" s="25"/>
      <c r="E6" s="28">
        <v>2</v>
      </c>
      <c r="F6" s="28">
        <v>2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>
        <f>SUM(C6:R6)</f>
        <v>6</v>
      </c>
    </row>
    <row r="7" spans="1:19" ht="12.75">
      <c r="A7" s="28">
        <f aca="true" t="shared" si="0" ref="A7:A30">A6+1</f>
        <v>2</v>
      </c>
      <c r="B7" s="33" t="s">
        <v>38</v>
      </c>
      <c r="C7" s="25"/>
      <c r="D7" s="25">
        <v>3</v>
      </c>
      <c r="E7" s="25"/>
      <c r="F7" s="25">
        <v>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8">
        <f>SUM(C7:R7)</f>
        <v>6</v>
      </c>
    </row>
    <row r="8" spans="1:19" ht="12.75">
      <c r="A8" s="28">
        <f t="shared" si="0"/>
        <v>3</v>
      </c>
      <c r="B8" s="33" t="s">
        <v>41</v>
      </c>
      <c r="C8" s="25">
        <v>3</v>
      </c>
      <c r="D8" s="25"/>
      <c r="E8" s="25">
        <v>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8">
        <f>SUM(C8:R8)</f>
        <v>4</v>
      </c>
    </row>
    <row r="9" spans="1:19" ht="12" customHeight="1">
      <c r="A9" s="28">
        <f t="shared" si="0"/>
        <v>4</v>
      </c>
      <c r="B9" s="33" t="s">
        <v>48</v>
      </c>
      <c r="C9" s="28">
        <v>1</v>
      </c>
      <c r="D9" s="25"/>
      <c r="E9" s="28">
        <v>2</v>
      </c>
      <c r="F9" s="28">
        <v>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>
        <f>SUM(C9:R9)</f>
        <v>4</v>
      </c>
    </row>
    <row r="10" spans="1:19" ht="12.75">
      <c r="A10" s="28">
        <f t="shared" si="0"/>
        <v>5</v>
      </c>
      <c r="B10" s="33" t="s">
        <v>33</v>
      </c>
      <c r="C10" s="25"/>
      <c r="D10" s="25"/>
      <c r="E10" s="25">
        <v>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8">
        <f>SUM(C10:R10)</f>
        <v>3</v>
      </c>
    </row>
    <row r="11" spans="1:19" ht="12.75">
      <c r="A11" s="28">
        <f t="shared" si="0"/>
        <v>6</v>
      </c>
      <c r="B11" s="32" t="s">
        <v>37</v>
      </c>
      <c r="C11" s="44">
        <v>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3">
        <f>SUM(C11:R11)</f>
        <v>2</v>
      </c>
    </row>
    <row r="12" spans="1:19" ht="12.75">
      <c r="A12" s="28">
        <f t="shared" si="0"/>
        <v>7</v>
      </c>
      <c r="B12" s="33" t="s">
        <v>46</v>
      </c>
      <c r="C12" s="25">
        <v>1</v>
      </c>
      <c r="D12" s="25">
        <v>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>
        <f>SUM(C12:R12)</f>
        <v>2</v>
      </c>
    </row>
    <row r="13" spans="1:19" ht="12.75">
      <c r="A13" s="28">
        <f t="shared" si="0"/>
        <v>8</v>
      </c>
      <c r="B13" s="35" t="s">
        <v>36</v>
      </c>
      <c r="C13" s="28"/>
      <c r="D13" s="28">
        <v>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f>SUM(C13:R13)</f>
        <v>2</v>
      </c>
    </row>
    <row r="14" spans="1:19" ht="12.75">
      <c r="A14" s="28">
        <f t="shared" si="0"/>
        <v>9</v>
      </c>
      <c r="B14" s="3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/>
    </row>
    <row r="15" spans="1:19" ht="12.75">
      <c r="A15" s="28">
        <f t="shared" si="0"/>
        <v>10</v>
      </c>
      <c r="B15" s="3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/>
    </row>
    <row r="16" spans="1:19" ht="12.75">
      <c r="A16" s="28">
        <f t="shared" si="0"/>
        <v>11</v>
      </c>
      <c r="B16" s="33"/>
      <c r="C16" s="25"/>
      <c r="D16" s="28"/>
      <c r="E16" s="28"/>
      <c r="F16" s="28"/>
      <c r="G16" s="28"/>
      <c r="H16" s="28"/>
      <c r="I16" s="28"/>
      <c r="J16" s="28"/>
      <c r="K16" s="25"/>
      <c r="L16" s="28"/>
      <c r="M16" s="28"/>
      <c r="N16" s="28"/>
      <c r="O16" s="28"/>
      <c r="P16" s="28"/>
      <c r="Q16" s="28"/>
      <c r="R16" s="28"/>
      <c r="S16" s="28"/>
    </row>
    <row r="17" spans="1:19" ht="12.75">
      <c r="A17" s="28">
        <f t="shared" si="0"/>
        <v>12</v>
      </c>
      <c r="B17" s="3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2.75">
      <c r="A18" s="28">
        <f t="shared" si="0"/>
        <v>13</v>
      </c>
      <c r="B18" s="33"/>
      <c r="C18" s="25"/>
      <c r="D18" s="25"/>
      <c r="E18" s="28"/>
      <c r="F18" s="28"/>
      <c r="G18" s="28"/>
      <c r="H18" s="28"/>
      <c r="I18" s="28"/>
      <c r="J18" s="28"/>
      <c r="K18" s="25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>
        <f t="shared" si="0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0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0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0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0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0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0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0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0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0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66" t="s"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2.7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1:S32"/>
    <mergeCell ref="O4:P4"/>
    <mergeCell ref="Q4:R4"/>
    <mergeCell ref="C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5">
      <selection activeCell="D55" sqref="D5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104">
        <v>43716</v>
      </c>
      <c r="B2" s="94"/>
      <c r="C2" s="94"/>
      <c r="D2" s="104">
        <v>43716</v>
      </c>
      <c r="E2" s="94"/>
      <c r="F2" s="94"/>
    </row>
    <row r="3" spans="1:6" ht="12.75">
      <c r="A3" s="94" t="s">
        <v>11</v>
      </c>
      <c r="B3" s="94"/>
      <c r="C3" s="94"/>
      <c r="D3" s="94" t="s">
        <v>12</v>
      </c>
      <c r="E3" s="94"/>
      <c r="F3" s="94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41</v>
      </c>
      <c r="B5" s="42">
        <v>33</v>
      </c>
      <c r="C5" s="28">
        <f aca="true" t="shared" si="0" ref="C5:C18">ABS(33-B5)</f>
        <v>0</v>
      </c>
      <c r="D5" s="33" t="s">
        <v>38</v>
      </c>
      <c r="E5" s="33">
        <v>395</v>
      </c>
      <c r="F5" s="41">
        <f aca="true" t="shared" si="1" ref="F5:F18">ABS(374-E5)</f>
        <v>21</v>
      </c>
    </row>
    <row r="6" spans="1:6" ht="15" customHeight="1">
      <c r="A6" s="32" t="s">
        <v>37</v>
      </c>
      <c r="B6" s="42">
        <v>29</v>
      </c>
      <c r="C6" s="28">
        <f t="shared" si="0"/>
        <v>4</v>
      </c>
      <c r="D6" s="35" t="s">
        <v>36</v>
      </c>
      <c r="E6" s="33">
        <v>450</v>
      </c>
      <c r="F6" s="41">
        <f t="shared" si="1"/>
        <v>76</v>
      </c>
    </row>
    <row r="7" spans="1:8" ht="15" customHeight="1">
      <c r="A7" s="33" t="s">
        <v>34</v>
      </c>
      <c r="B7" s="42">
        <v>29</v>
      </c>
      <c r="C7" s="28">
        <f t="shared" si="0"/>
        <v>4</v>
      </c>
      <c r="D7" s="33" t="s">
        <v>46</v>
      </c>
      <c r="E7" s="33">
        <v>246</v>
      </c>
      <c r="F7" s="41">
        <f t="shared" si="1"/>
        <v>128</v>
      </c>
      <c r="H7" s="10"/>
    </row>
    <row r="8" spans="1:6" ht="15" customHeight="1">
      <c r="A8" s="33" t="s">
        <v>48</v>
      </c>
      <c r="B8" s="42">
        <v>38</v>
      </c>
      <c r="C8" s="28">
        <f t="shared" si="0"/>
        <v>5</v>
      </c>
      <c r="D8" s="33" t="s">
        <v>44</v>
      </c>
      <c r="E8" s="33">
        <v>540</v>
      </c>
      <c r="F8" s="41">
        <f t="shared" si="1"/>
        <v>166</v>
      </c>
    </row>
    <row r="9" spans="1:6" ht="15" customHeight="1">
      <c r="A9" s="33" t="s">
        <v>46</v>
      </c>
      <c r="B9" s="42">
        <v>28</v>
      </c>
      <c r="C9" s="28">
        <f t="shared" si="0"/>
        <v>5</v>
      </c>
      <c r="D9" s="33" t="s">
        <v>33</v>
      </c>
      <c r="E9" s="33">
        <v>630</v>
      </c>
      <c r="F9" s="41">
        <f t="shared" si="1"/>
        <v>256</v>
      </c>
    </row>
    <row r="10" spans="1:12" ht="15" customHeight="1">
      <c r="A10" s="33" t="s">
        <v>33</v>
      </c>
      <c r="B10" s="42">
        <v>21</v>
      </c>
      <c r="C10" s="28">
        <f t="shared" si="0"/>
        <v>12</v>
      </c>
      <c r="D10" s="32" t="s">
        <v>37</v>
      </c>
      <c r="E10" s="33">
        <v>635</v>
      </c>
      <c r="F10" s="41">
        <f t="shared" si="1"/>
        <v>261</v>
      </c>
      <c r="H10" s="34"/>
      <c r="I10" s="34"/>
      <c r="J10" s="34"/>
      <c r="K10" s="34"/>
      <c r="L10" s="34"/>
    </row>
    <row r="11" spans="1:12" ht="15" customHeight="1">
      <c r="A11" s="33" t="s">
        <v>39</v>
      </c>
      <c r="B11" s="42">
        <v>18.7</v>
      </c>
      <c r="C11" s="28">
        <f t="shared" si="0"/>
        <v>14.3</v>
      </c>
      <c r="D11" s="33" t="s">
        <v>47</v>
      </c>
      <c r="E11" s="33">
        <v>112</v>
      </c>
      <c r="F11" s="41">
        <f t="shared" si="1"/>
        <v>262</v>
      </c>
      <c r="H11" s="34"/>
      <c r="I11" s="34"/>
      <c r="J11" s="34"/>
      <c r="K11" s="34"/>
      <c r="L11" s="34"/>
    </row>
    <row r="12" spans="1:12" ht="15" customHeight="1">
      <c r="A12" s="33" t="s">
        <v>35</v>
      </c>
      <c r="B12" s="42">
        <v>18</v>
      </c>
      <c r="C12" s="28">
        <f t="shared" si="0"/>
        <v>15</v>
      </c>
      <c r="D12" s="33" t="s">
        <v>34</v>
      </c>
      <c r="E12" s="33">
        <v>98</v>
      </c>
      <c r="F12" s="41">
        <f t="shared" si="1"/>
        <v>276</v>
      </c>
      <c r="H12" s="34"/>
      <c r="I12" s="34"/>
      <c r="J12" s="34"/>
      <c r="K12" s="34"/>
      <c r="L12" s="34"/>
    </row>
    <row r="13" spans="1:12" ht="15" customHeight="1">
      <c r="A13" s="35" t="s">
        <v>36</v>
      </c>
      <c r="B13" s="42">
        <v>15</v>
      </c>
      <c r="C13" s="28">
        <f t="shared" si="0"/>
        <v>18</v>
      </c>
      <c r="D13" s="33" t="s">
        <v>41</v>
      </c>
      <c r="E13" s="33">
        <v>69</v>
      </c>
      <c r="F13" s="41">
        <f t="shared" si="1"/>
        <v>305</v>
      </c>
      <c r="H13" s="34"/>
      <c r="I13" s="34"/>
      <c r="J13" s="34"/>
      <c r="K13" s="34"/>
      <c r="L13" s="34"/>
    </row>
    <row r="14" spans="1:12" ht="15" customHeight="1">
      <c r="A14" s="33" t="s">
        <v>44</v>
      </c>
      <c r="B14" s="42">
        <v>10</v>
      </c>
      <c r="C14" s="28">
        <f t="shared" si="0"/>
        <v>23</v>
      </c>
      <c r="D14" s="33" t="s">
        <v>45</v>
      </c>
      <c r="E14" s="33">
        <v>37</v>
      </c>
      <c r="F14" s="41">
        <f t="shared" si="1"/>
        <v>337</v>
      </c>
      <c r="H14" s="34"/>
      <c r="I14" s="34"/>
      <c r="J14" s="34"/>
      <c r="K14" s="34"/>
      <c r="L14" s="34"/>
    </row>
    <row r="15" spans="1:12" ht="15" customHeight="1">
      <c r="A15" s="33" t="s">
        <v>38</v>
      </c>
      <c r="B15" s="42">
        <v>9</v>
      </c>
      <c r="C15" s="28">
        <f t="shared" si="0"/>
        <v>24</v>
      </c>
      <c r="D15" s="33" t="s">
        <v>39</v>
      </c>
      <c r="E15" s="33">
        <v>34</v>
      </c>
      <c r="F15" s="41">
        <f t="shared" si="1"/>
        <v>340</v>
      </c>
      <c r="H15" s="34"/>
      <c r="I15" s="34"/>
      <c r="J15" s="34"/>
      <c r="K15" s="34"/>
      <c r="L15" s="34"/>
    </row>
    <row r="16" spans="1:12" ht="15" customHeight="1">
      <c r="A16" s="33" t="s">
        <v>49</v>
      </c>
      <c r="B16" s="42">
        <v>8</v>
      </c>
      <c r="C16" s="28">
        <f t="shared" si="0"/>
        <v>25</v>
      </c>
      <c r="D16" s="33" t="s">
        <v>35</v>
      </c>
      <c r="E16" s="33">
        <v>34</v>
      </c>
      <c r="F16" s="41">
        <f t="shared" si="1"/>
        <v>340</v>
      </c>
      <c r="H16" s="34"/>
      <c r="I16" s="34"/>
      <c r="J16" s="34"/>
      <c r="K16" s="34"/>
      <c r="L16" s="34"/>
    </row>
    <row r="17" spans="1:6" ht="15" customHeight="1">
      <c r="A17" s="33" t="s">
        <v>47</v>
      </c>
      <c r="B17" s="42">
        <v>0</v>
      </c>
      <c r="C17" s="28">
        <f t="shared" si="0"/>
        <v>33</v>
      </c>
      <c r="D17" s="33" t="s">
        <v>49</v>
      </c>
      <c r="E17" s="33">
        <v>15</v>
      </c>
      <c r="F17" s="41">
        <f t="shared" si="1"/>
        <v>359</v>
      </c>
    </row>
    <row r="18" spans="1:6" ht="15" customHeight="1">
      <c r="A18" s="33" t="s">
        <v>45</v>
      </c>
      <c r="B18" s="42">
        <v>0</v>
      </c>
      <c r="C18" s="28">
        <f t="shared" si="0"/>
        <v>33</v>
      </c>
      <c r="D18" s="33" t="s">
        <v>48</v>
      </c>
      <c r="E18" s="33">
        <v>836</v>
      </c>
      <c r="F18" s="41">
        <f t="shared" si="1"/>
        <v>462</v>
      </c>
    </row>
    <row r="19" spans="1:6" ht="15" customHeight="1">
      <c r="A19" s="33"/>
      <c r="B19" s="42"/>
      <c r="C19" s="28"/>
      <c r="D19" s="33"/>
      <c r="E19" s="33"/>
      <c r="F19" s="41"/>
    </row>
    <row r="20" spans="1:6" ht="15" customHeight="1">
      <c r="A20" s="33"/>
      <c r="B20" s="42"/>
      <c r="C20" s="28"/>
      <c r="D20" s="33"/>
      <c r="E20" s="33"/>
      <c r="F20" s="41"/>
    </row>
    <row r="21" spans="1:6" ht="13.5" customHeight="1">
      <c r="A21" s="33"/>
      <c r="B21" s="42"/>
      <c r="C21" s="28"/>
      <c r="D21" s="33"/>
      <c r="E21" s="33"/>
      <c r="F21" s="41"/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95" t="s">
        <v>19</v>
      </c>
      <c r="B23" s="96"/>
      <c r="C23" s="96"/>
      <c r="D23" s="96"/>
      <c r="E23" s="96"/>
      <c r="F23" s="97"/>
    </row>
    <row r="24" spans="1:6" ht="12.75" customHeight="1">
      <c r="A24" s="98" t="s">
        <v>50</v>
      </c>
      <c r="B24" s="99"/>
      <c r="C24" s="100"/>
      <c r="D24" s="98" t="s">
        <v>51</v>
      </c>
      <c r="E24" s="99"/>
      <c r="F24" s="100"/>
    </row>
    <row r="25" spans="1:6" ht="12.75">
      <c r="A25" s="101"/>
      <c r="B25" s="102"/>
      <c r="C25" s="103"/>
      <c r="D25" s="101"/>
      <c r="E25" s="102"/>
      <c r="F25" s="103"/>
    </row>
    <row r="26" spans="1:6" ht="12.75">
      <c r="A26" s="85" t="s">
        <v>40</v>
      </c>
      <c r="B26" s="86"/>
      <c r="C26" s="87"/>
      <c r="D26" s="91" t="s">
        <v>52</v>
      </c>
      <c r="E26" s="92"/>
      <c r="F26" s="93"/>
    </row>
    <row r="27" spans="1:6" ht="12.75">
      <c r="A27" s="88"/>
      <c r="B27" s="89"/>
      <c r="C27" s="90"/>
      <c r="D27" s="72"/>
      <c r="E27" s="73"/>
      <c r="F27" s="74"/>
    </row>
    <row r="28" spans="1:6" ht="12.75">
      <c r="A28" s="79" t="s">
        <v>20</v>
      </c>
      <c r="B28" s="79"/>
      <c r="C28" s="79"/>
      <c r="D28" s="79"/>
      <c r="E28" s="79"/>
      <c r="F28" s="79"/>
    </row>
    <row r="29" spans="1:6" ht="12.75">
      <c r="A29" s="104">
        <v>43723</v>
      </c>
      <c r="B29" s="94"/>
      <c r="C29" s="94"/>
      <c r="D29" s="104">
        <v>43723</v>
      </c>
      <c r="E29" s="94"/>
      <c r="F29" s="94"/>
    </row>
    <row r="30" spans="1:6" ht="12.75">
      <c r="A30" s="94" t="s">
        <v>11</v>
      </c>
      <c r="B30" s="94"/>
      <c r="C30" s="94"/>
      <c r="D30" s="94" t="s">
        <v>12</v>
      </c>
      <c r="E30" s="94"/>
      <c r="F30" s="94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41" t="s">
        <v>33</v>
      </c>
      <c r="B32" s="105">
        <v>0.25</v>
      </c>
      <c r="C32" s="43">
        <f>ABS(0.2-B32)</f>
        <v>0.04999999999999999</v>
      </c>
      <c r="D32" s="41" t="s">
        <v>38</v>
      </c>
      <c r="E32" s="41">
        <v>2108</v>
      </c>
      <c r="F32" s="41">
        <f>ABS(2302-E32)</f>
        <v>194</v>
      </c>
    </row>
    <row r="33" spans="1:6" ht="12.75">
      <c r="A33" s="33" t="s">
        <v>48</v>
      </c>
      <c r="B33" s="42">
        <v>0.29</v>
      </c>
      <c r="C33" s="28">
        <f>ABS(0.2-B33)</f>
        <v>0.08999999999999997</v>
      </c>
      <c r="D33" s="33" t="s">
        <v>34</v>
      </c>
      <c r="E33" s="33">
        <v>1999</v>
      </c>
      <c r="F33" s="106">
        <f>ABS(2302-E33)</f>
        <v>303</v>
      </c>
    </row>
    <row r="34" spans="1:6" ht="12.75">
      <c r="A34" s="33" t="s">
        <v>34</v>
      </c>
      <c r="B34" s="42">
        <v>0.11</v>
      </c>
      <c r="C34" s="28">
        <f>ABS(0.2-B34)</f>
        <v>0.09000000000000001</v>
      </c>
      <c r="D34" s="33" t="s">
        <v>48</v>
      </c>
      <c r="E34" s="33">
        <v>2974</v>
      </c>
      <c r="F34" s="106">
        <f>ABS(2302-E34)</f>
        <v>672</v>
      </c>
    </row>
    <row r="35" spans="1:6" ht="12.75">
      <c r="A35" s="33" t="s">
        <v>41</v>
      </c>
      <c r="B35" s="42">
        <v>0.1</v>
      </c>
      <c r="C35" s="28">
        <f>ABS(0.2-B35)</f>
        <v>0.1</v>
      </c>
      <c r="D35" s="33" t="s">
        <v>35</v>
      </c>
      <c r="E35" s="33">
        <v>1608</v>
      </c>
      <c r="F35" s="106">
        <f>ABS(2302-E35)</f>
        <v>694</v>
      </c>
    </row>
    <row r="36" spans="1:6" ht="12.75">
      <c r="A36" s="32" t="s">
        <v>37</v>
      </c>
      <c r="B36" s="42">
        <v>0.31</v>
      </c>
      <c r="C36" s="28">
        <f>ABS(0.2-B36)</f>
        <v>0.10999999999999999</v>
      </c>
      <c r="D36" s="33" t="s">
        <v>54</v>
      </c>
      <c r="E36" s="33">
        <v>3000</v>
      </c>
      <c r="F36" s="106">
        <f>ABS(2302-E36)</f>
        <v>698</v>
      </c>
    </row>
    <row r="37" spans="1:6" ht="12.75">
      <c r="A37" s="33" t="s">
        <v>38</v>
      </c>
      <c r="B37" s="42">
        <v>0.07</v>
      </c>
      <c r="C37" s="28">
        <f>ABS(0.2-B37)</f>
        <v>0.13</v>
      </c>
      <c r="D37" s="33" t="s">
        <v>39</v>
      </c>
      <c r="E37" s="33">
        <v>3330</v>
      </c>
      <c r="F37" s="106">
        <f>ABS(2302-E37)</f>
        <v>1028</v>
      </c>
    </row>
    <row r="38" spans="1:6" ht="12.75">
      <c r="A38" s="35" t="s">
        <v>36</v>
      </c>
      <c r="B38" s="42">
        <v>0.03</v>
      </c>
      <c r="C38" s="28">
        <f>ABS(0.2-B38)</f>
        <v>0.17</v>
      </c>
      <c r="D38" s="35" t="s">
        <v>36</v>
      </c>
      <c r="E38" s="33">
        <v>3500</v>
      </c>
      <c r="F38" s="106">
        <f>ABS(2302-E38)</f>
        <v>1198</v>
      </c>
    </row>
    <row r="39" spans="1:6" ht="12.75">
      <c r="A39" s="33" t="s">
        <v>35</v>
      </c>
      <c r="B39" s="42">
        <v>0.02</v>
      </c>
      <c r="C39" s="28">
        <f>ABS(0.2-B39)</f>
        <v>0.18000000000000002</v>
      </c>
      <c r="D39" s="33" t="s">
        <v>41</v>
      </c>
      <c r="E39" s="33">
        <v>1000</v>
      </c>
      <c r="F39" s="106">
        <f>ABS(2302-E39)</f>
        <v>1302</v>
      </c>
    </row>
    <row r="40" spans="1:6" ht="12.75">
      <c r="A40" s="33" t="s">
        <v>39</v>
      </c>
      <c r="B40" s="42">
        <v>0.75</v>
      </c>
      <c r="C40" s="28">
        <f>ABS(0.2-B40)</f>
        <v>0.55</v>
      </c>
      <c r="D40" s="33" t="s">
        <v>33</v>
      </c>
      <c r="E40" s="33">
        <v>4200</v>
      </c>
      <c r="F40" s="106">
        <f>ABS(2302-E40)</f>
        <v>1898</v>
      </c>
    </row>
    <row r="41" spans="1:6" ht="12.75">
      <c r="A41" s="33" t="s">
        <v>54</v>
      </c>
      <c r="B41" s="42">
        <v>0.8</v>
      </c>
      <c r="C41" s="28">
        <f>ABS(0.2-B41)</f>
        <v>0.6000000000000001</v>
      </c>
      <c r="D41" s="32" t="s">
        <v>37</v>
      </c>
      <c r="E41" s="33">
        <v>4500</v>
      </c>
      <c r="F41" s="106">
        <f>ABS(2302-E41)</f>
        <v>2198</v>
      </c>
    </row>
    <row r="42" spans="1:6" ht="12.75">
      <c r="A42" s="33"/>
      <c r="B42" s="42"/>
      <c r="C42" s="28"/>
      <c r="D42" s="33"/>
      <c r="E42" s="33"/>
      <c r="F42" s="41"/>
    </row>
    <row r="43" spans="1:6" ht="12.75">
      <c r="A43" s="33"/>
      <c r="B43" s="42"/>
      <c r="C43" s="28"/>
      <c r="D43" s="33"/>
      <c r="E43" s="33"/>
      <c r="F43" s="41"/>
    </row>
    <row r="44" spans="1:6" ht="12.75">
      <c r="A44" s="33"/>
      <c r="B44" s="42"/>
      <c r="C44" s="28"/>
      <c r="D44" s="33"/>
      <c r="E44" s="33"/>
      <c r="F44" s="41"/>
    </row>
    <row r="45" spans="1:6" ht="12.75">
      <c r="A45" s="33"/>
      <c r="B45" s="42"/>
      <c r="C45" s="28"/>
      <c r="D45" s="33"/>
      <c r="E45" s="33"/>
      <c r="F45" s="41"/>
    </row>
    <row r="46" spans="1:6" ht="12.75">
      <c r="A46" s="33"/>
      <c r="B46" s="42"/>
      <c r="C46" s="28"/>
      <c r="D46" s="33"/>
      <c r="E46" s="33"/>
      <c r="F46" s="41"/>
    </row>
    <row r="47" spans="1:6" ht="12.75">
      <c r="A47" s="33"/>
      <c r="B47" s="42"/>
      <c r="C47" s="28"/>
      <c r="D47" s="33"/>
      <c r="E47" s="33"/>
      <c r="F47" s="41"/>
    </row>
    <row r="48" spans="1:6" ht="12.75">
      <c r="A48" s="33"/>
      <c r="B48" s="42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95" t="s">
        <v>19</v>
      </c>
      <c r="B50" s="96"/>
      <c r="C50" s="96"/>
      <c r="D50" s="96"/>
      <c r="E50" s="96"/>
      <c r="F50" s="97"/>
    </row>
    <row r="51" spans="1:6" ht="12.75">
      <c r="A51" s="98" t="s">
        <v>50</v>
      </c>
      <c r="B51" s="99"/>
      <c r="C51" s="100"/>
      <c r="D51" s="98" t="s">
        <v>51</v>
      </c>
      <c r="E51" s="99"/>
      <c r="F51" s="100"/>
    </row>
    <row r="52" spans="1:6" ht="12.75">
      <c r="A52" s="101"/>
      <c r="B52" s="102"/>
      <c r="C52" s="103"/>
      <c r="D52" s="101"/>
      <c r="E52" s="102"/>
      <c r="F52" s="103"/>
    </row>
    <row r="53" spans="1:6" ht="12.75">
      <c r="A53" s="85" t="s">
        <v>56</v>
      </c>
      <c r="B53" s="86"/>
      <c r="C53" s="87"/>
      <c r="D53" s="91" t="s">
        <v>57</v>
      </c>
      <c r="E53" s="92"/>
      <c r="F53" s="93"/>
    </row>
    <row r="54" spans="1:6" ht="12.75">
      <c r="A54" s="88"/>
      <c r="B54" s="89"/>
      <c r="C54" s="90"/>
      <c r="D54" s="72"/>
      <c r="E54" s="73"/>
      <c r="F54" s="74"/>
    </row>
    <row r="55" ht="12.75">
      <c r="D55" s="107" t="s">
        <v>58</v>
      </c>
    </row>
  </sheetData>
  <mergeCells count="20"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2019-09-15T21:06:08Z</dcterms:modified>
  <cp:category/>
  <cp:version/>
  <cp:contentType/>
  <cp:contentStatus/>
</cp:coreProperties>
</file>