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League Table" sheetId="1" r:id="rId1"/>
    <sheet name="League Cup Table" sheetId="2" r:id="rId2"/>
    <sheet name="Bonus Round Results" sheetId="3" r:id="rId3"/>
  </sheets>
  <definedNames/>
  <calcPr fullCalcOnLoad="1"/>
</workbook>
</file>

<file path=xl/sharedStrings.xml><?xml version="1.0" encoding="utf-8"?>
<sst xmlns="http://schemas.openxmlformats.org/spreadsheetml/2006/main" count="173" uniqueCount="66">
  <si>
    <t>League Position</t>
  </si>
  <si>
    <t>Team Name</t>
  </si>
  <si>
    <t>Date Of Quiz</t>
  </si>
  <si>
    <t>Total Points</t>
  </si>
  <si>
    <t>QUIZ STATS</t>
  </si>
  <si>
    <t>Quiz Subjects</t>
  </si>
  <si>
    <t>Statistics</t>
  </si>
  <si>
    <t>Teams</t>
  </si>
  <si>
    <t>Average Score</t>
  </si>
  <si>
    <t>Week Number:</t>
  </si>
  <si>
    <t>* * * * * * * * * * CLICK ON TAB BELOW FOR LEAGUE CUP TABLE * * * * * * * * *</t>
  </si>
  <si>
    <t>Bonus #1</t>
  </si>
  <si>
    <t>Bonus #2</t>
  </si>
  <si>
    <t>Grand</t>
  </si>
  <si>
    <t>Total</t>
  </si>
  <si>
    <t>* * * * * * * * * * CLICK ON TAB BELOW FOR LEAGUE TABLE * * * * * * * * *</t>
  </si>
  <si>
    <t>`</t>
  </si>
  <si>
    <t>Answer</t>
  </si>
  <si>
    <t>Difference</t>
  </si>
  <si>
    <t>Wipe Out Bonus Round</t>
  </si>
  <si>
    <t>Bonus Questions #1 &amp; #2</t>
  </si>
  <si>
    <t>The Forge Inn - Glenfield - Sunday Night League Cup</t>
  </si>
  <si>
    <t>MUSIC INTROS</t>
  </si>
  <si>
    <t>GENERAL KNOWLEDGE</t>
  </si>
  <si>
    <t>QUIZZES PLAYED</t>
  </si>
  <si>
    <t>Winning Score</t>
  </si>
  <si>
    <t>Round #1</t>
  </si>
  <si>
    <t>Round #2</t>
  </si>
  <si>
    <t>Round #3</t>
  </si>
  <si>
    <t>Round #4</t>
  </si>
  <si>
    <t>Round #5</t>
  </si>
  <si>
    <t xml:space="preserve">F&amp;D  -  S&amp;L - T&amp;F </t>
  </si>
  <si>
    <t>S&amp;N - H&amp;G - A&amp;L</t>
  </si>
  <si>
    <t>CHALFONTS</t>
  </si>
  <si>
    <t>SUND OUT PLUMBS OUT</t>
  </si>
  <si>
    <t xml:space="preserve">IZZY WIZZY </t>
  </si>
  <si>
    <t>IN THE CORNER</t>
  </si>
  <si>
    <t>CHARLIES ASNGELS</t>
  </si>
  <si>
    <t>THREE AMIGOS</t>
  </si>
  <si>
    <t>Week Number: #4</t>
  </si>
  <si>
    <t>QUIZZARD OF OZ</t>
  </si>
  <si>
    <t>4 SMARTIES AND A TUBE</t>
  </si>
  <si>
    <t>Wipe out High</t>
  </si>
  <si>
    <t>Wipe Out Low</t>
  </si>
  <si>
    <t>TOP 5'S</t>
  </si>
  <si>
    <t>GRENOTS</t>
  </si>
  <si>
    <t>UNIVERSALLY CHALLANGED</t>
  </si>
  <si>
    <t>TENTH AGAIN</t>
  </si>
  <si>
    <t>US</t>
  </si>
  <si>
    <t>GORDON BENNET</t>
  </si>
  <si>
    <t>LUCKING FOOSERS</t>
  </si>
  <si>
    <t>THE YOUNG ONES</t>
  </si>
  <si>
    <t>US 3</t>
  </si>
  <si>
    <t>NBTE</t>
  </si>
  <si>
    <t>THE REVELLERS</t>
  </si>
  <si>
    <t>The Forge Inn - Glenfield - Sunday Night Quiz League #56</t>
  </si>
  <si>
    <r>
      <t xml:space="preserve">THREE AMIGOS &amp; </t>
    </r>
    <r>
      <rPr>
        <b/>
        <u val="single"/>
        <sz val="10"/>
        <color indexed="57"/>
        <rFont val="Arial"/>
        <family val="2"/>
      </rPr>
      <t>QUIZARD OF OZ 13</t>
    </r>
  </si>
  <si>
    <t>GORDON BENNETT 2</t>
  </si>
  <si>
    <t>FAMOUS FIVE</t>
  </si>
  <si>
    <t>1ST TIMERS</t>
  </si>
  <si>
    <t>BOOBS AND BRAIN</t>
  </si>
  <si>
    <t>NO HOPERS</t>
  </si>
  <si>
    <t>BOOBS AND BRAIN 8</t>
  </si>
  <si>
    <t>4 SMARTIES AND A TUBE 15</t>
  </si>
  <si>
    <t xml:space="preserve">NO HOPERS </t>
  </si>
  <si>
    <t>FAMOUS FACES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</si>
</sst>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dd/mm/yyyy"/>
  </numFmts>
  <fonts count="14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6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sz val="20"/>
      <color indexed="9"/>
      <name val="Arial"/>
      <family val="0"/>
    </font>
    <font>
      <b/>
      <sz val="8"/>
      <name val="Arial"/>
      <family val="2"/>
    </font>
    <font>
      <b/>
      <sz val="20"/>
      <color indexed="9"/>
      <name val="Arial"/>
      <family val="2"/>
    </font>
    <font>
      <b/>
      <sz val="10"/>
      <color indexed="10"/>
      <name val="Arial"/>
      <family val="2"/>
    </font>
    <font>
      <sz val="20"/>
      <name val="Arial"/>
      <family val="0"/>
    </font>
    <font>
      <b/>
      <u val="single"/>
      <sz val="10"/>
      <name val="Arial"/>
      <family val="2"/>
    </font>
    <font>
      <b/>
      <u val="single"/>
      <sz val="10"/>
      <color indexed="57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horizontal="center"/>
    </xf>
    <xf numFmtId="16" fontId="0" fillId="0" borderId="1" xfId="0" applyNumberForma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0" xfId="0" applyBorder="1" applyAlignment="1">
      <alignment horizontal="center"/>
    </xf>
    <xf numFmtId="2" fontId="0" fillId="0" borderId="0" xfId="0" applyNumberFormat="1" applyAlignment="1">
      <alignment/>
    </xf>
    <xf numFmtId="0" fontId="4" fillId="0" borderId="1" xfId="0" applyFont="1" applyBorder="1" applyAlignment="1">
      <alignment horizontal="center"/>
    </xf>
    <xf numFmtId="172" fontId="0" fillId="0" borderId="1" xfId="0" applyNumberFormat="1" applyBorder="1" applyAlignment="1">
      <alignment horizontal="center"/>
    </xf>
    <xf numFmtId="172" fontId="0" fillId="0" borderId="0" xfId="0" applyNumberFormat="1" applyAlignment="1">
      <alignment/>
    </xf>
    <xf numFmtId="1" fontId="0" fillId="0" borderId="1" xfId="0" applyNumberFormat="1" applyBorder="1" applyAlignment="1">
      <alignment horizontal="center"/>
    </xf>
    <xf numFmtId="1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172" fontId="0" fillId="0" borderId="0" xfId="0" applyNumberFormat="1" applyBorder="1" applyAlignment="1">
      <alignment horizontal="left"/>
    </xf>
    <xf numFmtId="172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172" fontId="0" fillId="0" borderId="0" xfId="0" applyNumberForma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5" fillId="0" borderId="0" xfId="0" applyNumberFormat="1" applyFont="1" applyBorder="1" applyAlignment="1">
      <alignment vertical="center" textRotation="180"/>
    </xf>
    <xf numFmtId="0" fontId="4" fillId="0" borderId="3" xfId="0" applyFont="1" applyBorder="1" applyAlignment="1">
      <alignment horizontal="center"/>
    </xf>
    <xf numFmtId="0" fontId="4" fillId="0" borderId="3" xfId="0" applyFont="1" applyBorder="1" applyAlignment="1">
      <alignment/>
    </xf>
    <xf numFmtId="0" fontId="6" fillId="0" borderId="0" xfId="0" applyFont="1" applyAlignment="1">
      <alignment/>
    </xf>
    <xf numFmtId="0" fontId="6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" fontId="8" fillId="0" borderId="1" xfId="0" applyNumberFormat="1" applyFont="1" applyBorder="1" applyAlignment="1">
      <alignment horizontal="center" vertical="center"/>
    </xf>
    <xf numFmtId="16" fontId="8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/>
    </xf>
    <xf numFmtId="172" fontId="0" fillId="0" borderId="1" xfId="0" applyNumberForma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" xfId="0" applyFont="1" applyFill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Fill="1" applyBorder="1" applyAlignment="1">
      <alignment/>
    </xf>
    <xf numFmtId="0" fontId="11" fillId="0" borderId="0" xfId="0" applyFont="1" applyAlignment="1">
      <alignment wrapText="1"/>
    </xf>
    <xf numFmtId="0" fontId="6" fillId="0" borderId="1" xfId="0" applyFont="1" applyFill="1" applyBorder="1" applyAlignment="1">
      <alignment horizontal="left"/>
    </xf>
    <xf numFmtId="0" fontId="4" fillId="0" borderId="0" xfId="0" applyFont="1" applyBorder="1" applyAlignment="1">
      <alignment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1" xfId="0" applyFont="1" applyFill="1" applyBorder="1" applyAlignment="1">
      <alignment/>
    </xf>
    <xf numFmtId="0" fontId="10" fillId="0" borderId="1" xfId="0" applyFont="1" applyBorder="1" applyAlignment="1">
      <alignment horizont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 textRotation="180"/>
    </xf>
    <xf numFmtId="0" fontId="7" fillId="2" borderId="9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8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9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6" fontId="8" fillId="0" borderId="11" xfId="0" applyNumberFormat="1" applyFont="1" applyBorder="1" applyAlignment="1">
      <alignment horizontal="center" vertical="center"/>
    </xf>
    <xf numFmtId="16" fontId="8" fillId="0" borderId="2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9" fillId="2" borderId="9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6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12" fillId="0" borderId="9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12" fillId="0" borderId="8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9"/>
  <sheetViews>
    <sheetView tabSelected="1" zoomScale="85" zoomScaleNormal="85" workbookViewId="0" topLeftCell="A1">
      <selection activeCell="D3" sqref="D3:L3"/>
    </sheetView>
  </sheetViews>
  <sheetFormatPr defaultColWidth="9.140625" defaultRowHeight="12.75"/>
  <cols>
    <col min="1" max="1" width="9.140625" style="1" customWidth="1"/>
    <col min="2" max="2" width="44.00390625" style="1" customWidth="1"/>
    <col min="3" max="3" width="16.8515625" style="1" bestFit="1" customWidth="1"/>
    <col min="4" max="4" width="14.7109375" style="1" bestFit="1" customWidth="1"/>
    <col min="5" max="7" width="14.140625" style="1" bestFit="1" customWidth="1"/>
    <col min="8" max="8" width="15.140625" style="1" bestFit="1" customWidth="1"/>
    <col min="9" max="10" width="14.140625" style="1" bestFit="1" customWidth="1"/>
    <col min="11" max="11" width="11.7109375" style="1" bestFit="1" customWidth="1"/>
    <col min="12" max="12" width="14.140625" style="1" bestFit="1" customWidth="1"/>
    <col min="13" max="13" width="10.8515625" style="0" bestFit="1" customWidth="1"/>
    <col min="14" max="14" width="13.140625" style="8" bestFit="1" customWidth="1"/>
  </cols>
  <sheetData>
    <row r="1" spans="1:14" ht="12.75">
      <c r="A1" s="52" t="s">
        <v>55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4"/>
    </row>
    <row r="2" spans="1:14" ht="12.75">
      <c r="A2" s="55" t="s">
        <v>9</v>
      </c>
      <c r="B2" s="56"/>
      <c r="C2" s="56"/>
      <c r="D2" s="56"/>
      <c r="E2" s="56"/>
      <c r="F2" s="56"/>
      <c r="G2" s="56"/>
      <c r="H2" s="57">
        <v>2</v>
      </c>
      <c r="I2" s="57"/>
      <c r="J2" s="57"/>
      <c r="K2" s="57"/>
      <c r="L2" s="57"/>
      <c r="M2" s="58"/>
      <c r="N2"/>
    </row>
    <row r="3" spans="1:14" ht="12.75" customHeight="1">
      <c r="A3" s="59" t="s">
        <v>0</v>
      </c>
      <c r="B3" s="61" t="s">
        <v>1</v>
      </c>
      <c r="C3" s="39"/>
      <c r="D3" s="63" t="s">
        <v>16</v>
      </c>
      <c r="E3" s="63"/>
      <c r="F3" s="63"/>
      <c r="G3" s="63"/>
      <c r="H3" s="63"/>
      <c r="I3" s="63"/>
      <c r="J3" s="63"/>
      <c r="K3" s="63"/>
      <c r="L3" s="63"/>
      <c r="M3" s="59" t="s">
        <v>3</v>
      </c>
      <c r="N3" s="7" t="s">
        <v>7</v>
      </c>
    </row>
    <row r="4" spans="1:14" ht="12.75">
      <c r="A4" s="60"/>
      <c r="B4" s="62"/>
      <c r="C4" s="40" t="s">
        <v>24</v>
      </c>
      <c r="D4" s="2">
        <v>43779</v>
      </c>
      <c r="E4" s="2">
        <f>D4+7</f>
        <v>43786</v>
      </c>
      <c r="F4" s="2">
        <f aca="true" t="shared" si="0" ref="F4:K4">E4+7</f>
        <v>43793</v>
      </c>
      <c r="G4" s="2">
        <f t="shared" si="0"/>
        <v>43800</v>
      </c>
      <c r="H4" s="2">
        <f t="shared" si="0"/>
        <v>43807</v>
      </c>
      <c r="I4" s="2">
        <f t="shared" si="0"/>
        <v>43814</v>
      </c>
      <c r="J4" s="2">
        <f t="shared" si="0"/>
        <v>43821</v>
      </c>
      <c r="K4" s="2">
        <f t="shared" si="0"/>
        <v>43828</v>
      </c>
      <c r="L4" s="2">
        <v>43470</v>
      </c>
      <c r="M4" s="60"/>
      <c r="N4" s="7" t="s">
        <v>8</v>
      </c>
    </row>
    <row r="5" spans="1:14" s="30" customFormat="1" ht="12.75" customHeight="1">
      <c r="A5" s="31">
        <v>1</v>
      </c>
      <c r="B5" s="33" t="s">
        <v>38</v>
      </c>
      <c r="C5" s="28">
        <f>COUNTIF(D5:K5,"&lt;&gt;")</f>
        <v>2</v>
      </c>
      <c r="D5" s="3">
        <v>62.5</v>
      </c>
      <c r="E5" s="3">
        <v>55</v>
      </c>
      <c r="F5" s="31"/>
      <c r="G5" s="3"/>
      <c r="H5" s="31"/>
      <c r="I5" s="3"/>
      <c r="J5" s="3"/>
      <c r="K5" s="3"/>
      <c r="L5" s="3"/>
      <c r="M5" s="3">
        <f>SUM(D5:L5)</f>
        <v>117.5</v>
      </c>
      <c r="N5" s="29">
        <f>M5/C5</f>
        <v>58.75</v>
      </c>
    </row>
    <row r="6" spans="1:14" s="30" customFormat="1" ht="12.75">
      <c r="A6" s="31">
        <f aca="true" t="shared" si="1" ref="A6:A24">A5+1</f>
        <v>2</v>
      </c>
      <c r="B6" s="35" t="s">
        <v>36</v>
      </c>
      <c r="C6" s="28">
        <f>COUNTIF(D6:K6,"&lt;&gt;")</f>
        <v>2</v>
      </c>
      <c r="D6" s="3">
        <v>52.5</v>
      </c>
      <c r="E6" s="3">
        <v>55.5</v>
      </c>
      <c r="F6" s="31"/>
      <c r="G6" s="3"/>
      <c r="H6" s="31"/>
      <c r="I6" s="3"/>
      <c r="J6" s="3"/>
      <c r="K6" s="3"/>
      <c r="L6" s="3"/>
      <c r="M6" s="3">
        <f>SUM(D6:L6)</f>
        <v>108</v>
      </c>
      <c r="N6" s="29">
        <f aca="true" t="shared" si="2" ref="N6:N24">M6/C6</f>
        <v>54</v>
      </c>
    </row>
    <row r="7" spans="1:14" s="30" customFormat="1" ht="12.75">
      <c r="A7" s="31">
        <f t="shared" si="1"/>
        <v>3</v>
      </c>
      <c r="B7" s="33" t="s">
        <v>34</v>
      </c>
      <c r="C7" s="28">
        <f>COUNTIF(D7:K7,"&lt;&gt;")</f>
        <v>2</v>
      </c>
      <c r="D7" s="3">
        <v>49.5</v>
      </c>
      <c r="E7" s="3">
        <v>55</v>
      </c>
      <c r="F7" s="31"/>
      <c r="G7" s="3"/>
      <c r="H7" s="31"/>
      <c r="I7" s="3"/>
      <c r="J7" s="3"/>
      <c r="K7" s="3"/>
      <c r="L7" s="3"/>
      <c r="M7" s="3">
        <f>SUM(D7:L7)</f>
        <v>104.5</v>
      </c>
      <c r="N7" s="29">
        <f t="shared" si="2"/>
        <v>52.25</v>
      </c>
    </row>
    <row r="8" spans="1:14" s="30" customFormat="1" ht="12" customHeight="1">
      <c r="A8" s="31">
        <f t="shared" si="1"/>
        <v>4</v>
      </c>
      <c r="B8" s="33" t="s">
        <v>54</v>
      </c>
      <c r="C8" s="28">
        <f>COUNTIF(D8:K8,"&lt;&gt;")</f>
        <v>2</v>
      </c>
      <c r="D8" s="3">
        <v>53</v>
      </c>
      <c r="E8" s="3">
        <v>50</v>
      </c>
      <c r="F8" s="31"/>
      <c r="G8" s="3"/>
      <c r="H8" s="31"/>
      <c r="I8" s="3"/>
      <c r="J8" s="3"/>
      <c r="K8" s="3"/>
      <c r="L8" s="3"/>
      <c r="M8" s="3">
        <f>SUM(D8:L8)</f>
        <v>103</v>
      </c>
      <c r="N8" s="29">
        <f t="shared" si="2"/>
        <v>51.5</v>
      </c>
    </row>
    <row r="9" spans="1:14" s="30" customFormat="1" ht="12.75">
      <c r="A9" s="31">
        <f t="shared" si="1"/>
        <v>5</v>
      </c>
      <c r="B9" s="33" t="s">
        <v>41</v>
      </c>
      <c r="C9" s="28">
        <f>COUNTIF(D9:K9,"&lt;&gt;")</f>
        <v>2</v>
      </c>
      <c r="D9" s="3">
        <v>46</v>
      </c>
      <c r="E9" s="3">
        <v>56.5</v>
      </c>
      <c r="F9" s="31"/>
      <c r="G9" s="3"/>
      <c r="H9" s="31"/>
      <c r="I9" s="3"/>
      <c r="J9" s="3"/>
      <c r="K9" s="3"/>
      <c r="L9" s="3"/>
      <c r="M9" s="3">
        <f>SUM(D9:L9)</f>
        <v>102.5</v>
      </c>
      <c r="N9" s="29">
        <f t="shared" si="2"/>
        <v>51.25</v>
      </c>
    </row>
    <row r="10" spans="1:14" s="30" customFormat="1" ht="12.75">
      <c r="A10" s="31">
        <f t="shared" si="1"/>
        <v>6</v>
      </c>
      <c r="B10" s="33" t="s">
        <v>53</v>
      </c>
      <c r="C10" s="28">
        <f>COUNTIF(D10:K10,"&lt;&gt;")</f>
        <v>2</v>
      </c>
      <c r="D10" s="3">
        <v>49</v>
      </c>
      <c r="E10" s="3">
        <v>52</v>
      </c>
      <c r="F10" s="31"/>
      <c r="G10" s="3"/>
      <c r="H10" s="31"/>
      <c r="I10" s="3"/>
      <c r="J10" s="3"/>
      <c r="K10" s="3"/>
      <c r="L10" s="3"/>
      <c r="M10" s="3">
        <f>SUM(D10:L10)</f>
        <v>101</v>
      </c>
      <c r="N10" s="29">
        <f t="shared" si="2"/>
        <v>50.5</v>
      </c>
    </row>
    <row r="11" spans="1:14" s="30" customFormat="1" ht="12.75">
      <c r="A11" s="31">
        <f t="shared" si="1"/>
        <v>7</v>
      </c>
      <c r="B11" s="33" t="s">
        <v>33</v>
      </c>
      <c r="C11" s="28">
        <f>COUNTIF(D11:K11,"&lt;&gt;")</f>
        <v>2</v>
      </c>
      <c r="D11" s="3">
        <v>48.5</v>
      </c>
      <c r="E11" s="3">
        <v>52.5</v>
      </c>
      <c r="F11" s="31"/>
      <c r="G11" s="3"/>
      <c r="H11" s="31"/>
      <c r="I11" s="3"/>
      <c r="J11" s="3"/>
      <c r="K11" s="3"/>
      <c r="L11" s="3"/>
      <c r="M11" s="3">
        <f>SUM(D11:L11)</f>
        <v>101</v>
      </c>
      <c r="N11" s="29">
        <f t="shared" si="2"/>
        <v>50.5</v>
      </c>
    </row>
    <row r="12" spans="1:14" s="30" customFormat="1" ht="12.75">
      <c r="A12" s="31">
        <f t="shared" si="1"/>
        <v>8</v>
      </c>
      <c r="B12" s="33" t="s">
        <v>40</v>
      </c>
      <c r="C12" s="28">
        <f>COUNTIF(D12:K12,"&lt;&gt;")</f>
        <v>2</v>
      </c>
      <c r="D12" s="3">
        <v>48</v>
      </c>
      <c r="E12" s="3">
        <v>46</v>
      </c>
      <c r="F12" s="31"/>
      <c r="G12" s="3"/>
      <c r="H12" s="31"/>
      <c r="I12" s="3"/>
      <c r="J12" s="3"/>
      <c r="K12" s="3"/>
      <c r="L12" s="3"/>
      <c r="M12" s="3">
        <f>SUM(D12:L12)</f>
        <v>94</v>
      </c>
      <c r="N12" s="29">
        <f t="shared" si="2"/>
        <v>47</v>
      </c>
    </row>
    <row r="13" spans="1:14" s="30" customFormat="1" ht="13.5" customHeight="1">
      <c r="A13" s="31">
        <f t="shared" si="1"/>
        <v>9</v>
      </c>
      <c r="B13" s="33" t="s">
        <v>35</v>
      </c>
      <c r="C13" s="28">
        <f>COUNTIF(D13:K13,"&lt;&gt;")</f>
        <v>2</v>
      </c>
      <c r="D13" s="3">
        <v>38</v>
      </c>
      <c r="E13" s="3">
        <v>50</v>
      </c>
      <c r="F13" s="31"/>
      <c r="G13" s="3"/>
      <c r="H13" s="31"/>
      <c r="I13" s="3"/>
      <c r="J13" s="3"/>
      <c r="K13" s="3"/>
      <c r="L13" s="3"/>
      <c r="M13" s="3">
        <f>SUM(D13:L13)</f>
        <v>88</v>
      </c>
      <c r="N13" s="29">
        <f t="shared" si="2"/>
        <v>44</v>
      </c>
    </row>
    <row r="14" spans="1:14" s="30" customFormat="1" ht="12.75">
      <c r="A14" s="31">
        <f t="shared" si="1"/>
        <v>10</v>
      </c>
      <c r="B14" s="33" t="s">
        <v>58</v>
      </c>
      <c r="C14" s="28">
        <f>COUNTIF(D14:K14,"&lt;&gt;")</f>
        <v>2</v>
      </c>
      <c r="D14" s="3">
        <v>35.5</v>
      </c>
      <c r="E14" s="3">
        <v>49</v>
      </c>
      <c r="F14" s="31"/>
      <c r="G14" s="3"/>
      <c r="H14" s="31"/>
      <c r="I14" s="3"/>
      <c r="J14" s="3"/>
      <c r="K14" s="3"/>
      <c r="L14" s="3"/>
      <c r="M14" s="3">
        <f>SUM(D14:L14)</f>
        <v>84.5</v>
      </c>
      <c r="N14" s="29">
        <f t="shared" si="2"/>
        <v>42.25</v>
      </c>
    </row>
    <row r="15" spans="1:14" ht="12.75">
      <c r="A15" s="31">
        <f t="shared" si="1"/>
        <v>11</v>
      </c>
      <c r="B15" s="33" t="s">
        <v>51</v>
      </c>
      <c r="C15" s="28">
        <f>COUNTIF(D15:K15,"&lt;&gt;")</f>
        <v>1</v>
      </c>
      <c r="D15" s="3">
        <v>50</v>
      </c>
      <c r="E15" s="3"/>
      <c r="F15" s="31"/>
      <c r="G15" s="3"/>
      <c r="H15" s="31"/>
      <c r="I15" s="3"/>
      <c r="J15" s="3"/>
      <c r="K15" s="3"/>
      <c r="L15" s="3"/>
      <c r="M15" s="3">
        <f>SUM(D15:L15)</f>
        <v>50</v>
      </c>
      <c r="N15" s="29">
        <f t="shared" si="2"/>
        <v>50</v>
      </c>
    </row>
    <row r="16" spans="1:14" ht="12.75">
      <c r="A16" s="31">
        <f t="shared" si="1"/>
        <v>12</v>
      </c>
      <c r="B16" s="33" t="s">
        <v>45</v>
      </c>
      <c r="C16" s="28">
        <f>COUNTIF(D16:K16,"&lt;&gt;")</f>
        <v>1</v>
      </c>
      <c r="D16" s="3">
        <v>45</v>
      </c>
      <c r="E16" s="3"/>
      <c r="F16" s="31"/>
      <c r="G16" s="3"/>
      <c r="H16" s="31"/>
      <c r="I16" s="3"/>
      <c r="J16" s="3"/>
      <c r="K16" s="3"/>
      <c r="L16" s="3"/>
      <c r="M16" s="3">
        <f>SUM(D16:L16)</f>
        <v>45</v>
      </c>
      <c r="N16" s="29">
        <f t="shared" si="2"/>
        <v>45</v>
      </c>
    </row>
    <row r="17" spans="1:14" ht="12.75">
      <c r="A17" s="31">
        <f t="shared" si="1"/>
        <v>13</v>
      </c>
      <c r="B17" s="33" t="s">
        <v>59</v>
      </c>
      <c r="C17" s="28">
        <f>COUNTIF(D17:K17,"&lt;&gt;")</f>
        <v>1</v>
      </c>
      <c r="D17" s="3"/>
      <c r="E17" s="3">
        <v>40</v>
      </c>
      <c r="F17" s="31"/>
      <c r="G17" s="3"/>
      <c r="H17" s="31"/>
      <c r="I17" s="3"/>
      <c r="J17" s="3"/>
      <c r="K17" s="3"/>
      <c r="L17" s="3"/>
      <c r="M17" s="3">
        <f>SUM(D17:L17)</f>
        <v>40</v>
      </c>
      <c r="N17" s="29">
        <f t="shared" si="2"/>
        <v>40</v>
      </c>
    </row>
    <row r="18" spans="1:14" ht="12.75">
      <c r="A18" s="31">
        <f t="shared" si="1"/>
        <v>14</v>
      </c>
      <c r="B18" s="32" t="s">
        <v>37</v>
      </c>
      <c r="C18" s="28">
        <f>COUNTIF(D18:K18,"&lt;&gt;")</f>
        <v>1</v>
      </c>
      <c r="D18" s="3">
        <v>39.5</v>
      </c>
      <c r="E18" s="3"/>
      <c r="F18" s="31"/>
      <c r="G18" s="3"/>
      <c r="H18" s="31"/>
      <c r="I18" s="3"/>
      <c r="J18" s="3"/>
      <c r="K18" s="3"/>
      <c r="L18" s="3"/>
      <c r="M18" s="3">
        <f>SUM(D18:L18)</f>
        <v>39.5</v>
      </c>
      <c r="N18" s="29">
        <f t="shared" si="2"/>
        <v>39.5</v>
      </c>
    </row>
    <row r="19" spans="1:14" ht="12.75">
      <c r="A19" s="31">
        <f t="shared" si="1"/>
        <v>15</v>
      </c>
      <c r="B19" s="33" t="s">
        <v>60</v>
      </c>
      <c r="C19" s="28">
        <f>COUNTIF(D19:K19,"&lt;&gt;")</f>
        <v>1</v>
      </c>
      <c r="D19" s="3"/>
      <c r="E19" s="3">
        <v>39.5</v>
      </c>
      <c r="F19" s="31"/>
      <c r="G19" s="3"/>
      <c r="H19" s="31"/>
      <c r="I19" s="3"/>
      <c r="J19" s="3"/>
      <c r="K19" s="3"/>
      <c r="L19" s="3"/>
      <c r="M19" s="3">
        <f>SUM(D19:L19)</f>
        <v>39.5</v>
      </c>
      <c r="N19" s="29"/>
    </row>
    <row r="20" spans="1:14" ht="12.75">
      <c r="A20" s="31">
        <f t="shared" si="1"/>
        <v>16</v>
      </c>
      <c r="B20" s="33" t="s">
        <v>64</v>
      </c>
      <c r="C20" s="28">
        <f>COUNTIF(D20:K20,"&lt;&gt;")</f>
        <v>1</v>
      </c>
      <c r="D20" s="3"/>
      <c r="E20" s="3">
        <v>38</v>
      </c>
      <c r="F20" s="31"/>
      <c r="G20" s="3"/>
      <c r="H20" s="31"/>
      <c r="I20" s="3"/>
      <c r="J20" s="3"/>
      <c r="K20" s="3"/>
      <c r="L20" s="3"/>
      <c r="M20" s="3">
        <f>SUM(D20:L20)</f>
        <v>38</v>
      </c>
      <c r="N20" s="29"/>
    </row>
    <row r="21" spans="1:14" ht="12.75">
      <c r="A21" s="31">
        <f t="shared" si="1"/>
        <v>17</v>
      </c>
      <c r="B21" s="33" t="s">
        <v>48</v>
      </c>
      <c r="C21" s="28">
        <f>COUNTIF(D21:K21,"&lt;&gt;")</f>
        <v>1</v>
      </c>
      <c r="D21" s="3">
        <v>37.5</v>
      </c>
      <c r="E21" s="3"/>
      <c r="F21" s="31"/>
      <c r="G21" s="3"/>
      <c r="H21" s="31"/>
      <c r="I21" s="3"/>
      <c r="J21" s="3"/>
      <c r="K21" s="3"/>
      <c r="L21" s="3"/>
      <c r="M21" s="3">
        <f>SUM(D21:L21)</f>
        <v>37.5</v>
      </c>
      <c r="N21" s="29"/>
    </row>
    <row r="22" spans="1:14" ht="12.75">
      <c r="A22" s="31">
        <f t="shared" si="1"/>
        <v>18</v>
      </c>
      <c r="B22" s="33" t="s">
        <v>46</v>
      </c>
      <c r="C22" s="28">
        <f>COUNTIF(D22:K22,"&lt;&gt;")</f>
        <v>1</v>
      </c>
      <c r="D22" s="3">
        <v>31.5</v>
      </c>
      <c r="E22" s="3"/>
      <c r="F22" s="31"/>
      <c r="G22" s="3"/>
      <c r="H22" s="31"/>
      <c r="I22" s="3"/>
      <c r="J22" s="3"/>
      <c r="K22" s="3"/>
      <c r="L22" s="3"/>
      <c r="M22" s="3">
        <f>SUM(D22:L22)</f>
        <v>31.5</v>
      </c>
      <c r="N22" s="29">
        <f t="shared" si="2"/>
        <v>31.5</v>
      </c>
    </row>
    <row r="23" spans="1:14" ht="12.75">
      <c r="A23" s="31">
        <f t="shared" si="1"/>
        <v>19</v>
      </c>
      <c r="B23" s="33" t="s">
        <v>49</v>
      </c>
      <c r="C23" s="28">
        <f>COUNTIF(D23:K23,"&lt;&gt;")</f>
        <v>1</v>
      </c>
      <c r="D23" s="3">
        <v>23</v>
      </c>
      <c r="E23" s="3"/>
      <c r="F23" s="31"/>
      <c r="G23" s="3"/>
      <c r="H23" s="31"/>
      <c r="I23" s="3"/>
      <c r="J23" s="3"/>
      <c r="K23" s="3"/>
      <c r="L23" s="3"/>
      <c r="M23" s="3">
        <f>SUM(D23:L23)</f>
        <v>23</v>
      </c>
      <c r="N23" s="29">
        <f t="shared" si="2"/>
        <v>23</v>
      </c>
    </row>
    <row r="24" spans="1:14" ht="12.75">
      <c r="A24" s="31">
        <f t="shared" si="1"/>
        <v>20</v>
      </c>
      <c r="B24" s="33" t="s">
        <v>50</v>
      </c>
      <c r="C24" s="28">
        <f>COUNTIF(D24:K24,"&lt;&gt;")</f>
        <v>1</v>
      </c>
      <c r="D24" s="3">
        <v>22.5</v>
      </c>
      <c r="E24" s="3"/>
      <c r="F24" s="31"/>
      <c r="G24" s="3"/>
      <c r="H24" s="31"/>
      <c r="I24" s="3"/>
      <c r="J24" s="3"/>
      <c r="K24" s="3"/>
      <c r="L24" s="3"/>
      <c r="M24" s="3">
        <f>SUM(D24:L24)</f>
        <v>22.5</v>
      </c>
      <c r="N24" s="29">
        <f t="shared" si="2"/>
        <v>22.5</v>
      </c>
    </row>
    <row r="25" spans="1:14" ht="12.75">
      <c r="A25" s="49" t="s">
        <v>10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43"/>
    </row>
    <row r="26" spans="1:14" ht="12.75">
      <c r="A26" s="44"/>
      <c r="B26" s="45"/>
      <c r="C26" s="45"/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51"/>
    </row>
    <row r="27" spans="1:14" ht="12.75">
      <c r="A27" s="48" t="s">
        <v>4</v>
      </c>
      <c r="B27" s="47" t="s">
        <v>6</v>
      </c>
      <c r="C27" s="38" t="s">
        <v>8</v>
      </c>
      <c r="D27" s="7">
        <f>SUM(D5:D24)/D29</f>
        <v>43.029411764705884</v>
      </c>
      <c r="E27" s="7">
        <f>SUM(E5:E24)/E29</f>
        <v>49.15384615384615</v>
      </c>
      <c r="F27" s="7"/>
      <c r="G27" s="7"/>
      <c r="H27" s="7"/>
      <c r="I27" s="7"/>
      <c r="J27" s="7"/>
      <c r="K27" s="7"/>
      <c r="L27" s="7"/>
      <c r="M27" s="4"/>
      <c r="N27" s="13"/>
    </row>
    <row r="28" spans="1:14" ht="12.75">
      <c r="A28" s="48"/>
      <c r="B28" s="47"/>
      <c r="C28" s="38" t="s">
        <v>25</v>
      </c>
      <c r="D28" s="7">
        <f>MAX(D5:D24)</f>
        <v>62.5</v>
      </c>
      <c r="E28" s="7">
        <f>MAX(E5:E24)</f>
        <v>56.5</v>
      </c>
      <c r="F28" s="7"/>
      <c r="G28" s="7"/>
      <c r="H28" s="7"/>
      <c r="I28" s="7"/>
      <c r="J28" s="7"/>
      <c r="K28" s="7"/>
      <c r="L28" s="7"/>
      <c r="M28" s="11"/>
      <c r="N28" s="12"/>
    </row>
    <row r="29" spans="1:14" ht="12.75">
      <c r="A29" s="48"/>
      <c r="B29" s="47"/>
      <c r="C29" s="38" t="s">
        <v>7</v>
      </c>
      <c r="D29" s="9">
        <f>COUNTIF(D5:D24,"&lt;&gt;")</f>
        <v>17</v>
      </c>
      <c r="E29" s="9">
        <f>COUNTIF(E5:E24,"&lt;&gt;")</f>
        <v>13</v>
      </c>
      <c r="F29" s="9"/>
      <c r="G29" s="9"/>
      <c r="H29" s="9"/>
      <c r="I29" s="9"/>
      <c r="J29" s="9"/>
      <c r="K29" s="9"/>
      <c r="L29" s="9"/>
      <c r="M29" s="13"/>
      <c r="N29" s="12"/>
    </row>
    <row r="30" spans="1:14" ht="12.75">
      <c r="A30" s="48"/>
      <c r="B30" s="46" t="s">
        <v>5</v>
      </c>
      <c r="C30" s="37" t="s">
        <v>26</v>
      </c>
      <c r="D30" s="6" t="s">
        <v>22</v>
      </c>
      <c r="E30" s="6" t="s">
        <v>22</v>
      </c>
      <c r="F30" s="6"/>
      <c r="G30" s="6"/>
      <c r="H30" s="6"/>
      <c r="I30" s="6"/>
      <c r="J30" s="6"/>
      <c r="K30" s="6"/>
      <c r="L30" s="6"/>
      <c r="M30" s="14"/>
      <c r="N30" s="12"/>
    </row>
    <row r="31" spans="1:14" ht="12.75">
      <c r="A31" s="48"/>
      <c r="B31" s="46"/>
      <c r="C31" s="37" t="s">
        <v>27</v>
      </c>
      <c r="D31" s="6" t="s">
        <v>31</v>
      </c>
      <c r="E31" s="6" t="s">
        <v>31</v>
      </c>
      <c r="F31" s="6"/>
      <c r="G31" s="6"/>
      <c r="H31" s="6"/>
      <c r="I31" s="6"/>
      <c r="J31" s="6"/>
      <c r="K31" s="6"/>
      <c r="L31" s="18"/>
      <c r="M31" s="15"/>
      <c r="N31" s="16"/>
    </row>
    <row r="32" spans="1:14" ht="12.75">
      <c r="A32" s="48"/>
      <c r="B32" s="46"/>
      <c r="C32" s="37" t="s">
        <v>28</v>
      </c>
      <c r="D32" s="6" t="s">
        <v>44</v>
      </c>
      <c r="E32" s="6" t="s">
        <v>65</v>
      </c>
      <c r="F32" s="6"/>
      <c r="G32" s="6"/>
      <c r="H32" s="6"/>
      <c r="I32" s="6"/>
      <c r="J32" s="6"/>
      <c r="K32" s="6"/>
      <c r="L32" s="6"/>
      <c r="M32" s="15"/>
      <c r="N32" s="16"/>
    </row>
    <row r="33" spans="1:14" ht="12.75" customHeight="1">
      <c r="A33" s="48"/>
      <c r="B33" s="46"/>
      <c r="C33" s="37" t="s">
        <v>29</v>
      </c>
      <c r="D33" s="6" t="s">
        <v>32</v>
      </c>
      <c r="E33" s="6" t="s">
        <v>32</v>
      </c>
      <c r="F33" s="6"/>
      <c r="G33" s="6"/>
      <c r="H33" s="6"/>
      <c r="I33" s="6"/>
      <c r="J33" s="6"/>
      <c r="K33" s="6"/>
      <c r="L33" s="18"/>
      <c r="M33" s="15"/>
      <c r="N33" s="16"/>
    </row>
    <row r="34" spans="1:14" s="5" customFormat="1" ht="12.75" customHeight="1">
      <c r="A34" s="48"/>
      <c r="B34" s="46"/>
      <c r="C34" s="37" t="s">
        <v>30</v>
      </c>
      <c r="D34" s="6" t="s">
        <v>23</v>
      </c>
      <c r="E34" s="6" t="s">
        <v>23</v>
      </c>
      <c r="F34" s="6"/>
      <c r="G34" s="6"/>
      <c r="H34" s="6"/>
      <c r="I34" s="6"/>
      <c r="J34" s="6"/>
      <c r="K34" s="6"/>
      <c r="L34" s="6"/>
      <c r="M34" s="15"/>
      <c r="N34" s="16"/>
    </row>
    <row r="35" spans="1:14" s="8" customFormat="1" ht="12.75">
      <c r="A35" s="19"/>
      <c r="B35" s="4"/>
      <c r="C35" s="4"/>
      <c r="D35" s="21"/>
      <c r="E35" s="21"/>
      <c r="F35" s="20"/>
      <c r="G35" s="21"/>
      <c r="H35" s="36"/>
      <c r="I35" s="17"/>
      <c r="J35" s="17"/>
      <c r="K35" s="17"/>
      <c r="L35" s="17"/>
      <c r="M35" s="15"/>
      <c r="N35" s="16"/>
    </row>
    <row r="36" spans="1:14" s="10" customFormat="1" ht="12.75">
      <c r="A36" s="4"/>
      <c r="B36" s="4"/>
      <c r="C36" s="4"/>
      <c r="D36" s="1"/>
      <c r="E36" s="1"/>
      <c r="F36" s="1"/>
      <c r="G36" s="1"/>
      <c r="H36" s="1"/>
      <c r="I36" s="1"/>
      <c r="J36" s="1"/>
      <c r="K36" s="1"/>
      <c r="L36" s="1"/>
      <c r="M36"/>
      <c r="N36" s="8"/>
    </row>
    <row r="37" ht="11.25" customHeight="1"/>
    <row r="39" ht="12.75">
      <c r="O39" s="8"/>
    </row>
  </sheetData>
  <mergeCells count="11">
    <mergeCell ref="A1:N1"/>
    <mergeCell ref="A2:G2"/>
    <mergeCell ref="H2:M2"/>
    <mergeCell ref="M3:M4"/>
    <mergeCell ref="B3:B4"/>
    <mergeCell ref="A3:A4"/>
    <mergeCell ref="D3:L3"/>
    <mergeCell ref="B30:B34"/>
    <mergeCell ref="B27:B29"/>
    <mergeCell ref="A27:A34"/>
    <mergeCell ref="A25:N26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2"/>
  <sheetViews>
    <sheetView zoomScale="94" zoomScaleNormal="94" workbookViewId="0" topLeftCell="A2">
      <selection activeCell="S7" sqref="S7"/>
    </sheetView>
  </sheetViews>
  <sheetFormatPr defaultColWidth="9.140625" defaultRowHeight="12.75"/>
  <cols>
    <col min="2" max="2" width="54.57421875" style="0" bestFit="1" customWidth="1"/>
    <col min="3" max="3" width="9.00390625" style="0" bestFit="1" customWidth="1"/>
    <col min="4" max="4" width="9.28125" style="0" bestFit="1" customWidth="1"/>
    <col min="5" max="5" width="9.00390625" style="0" bestFit="1" customWidth="1"/>
    <col min="6" max="6" width="9.28125" style="0" bestFit="1" customWidth="1"/>
    <col min="7" max="7" width="9.00390625" style="0" bestFit="1" customWidth="1"/>
    <col min="8" max="8" width="9.28125" style="0" bestFit="1" customWidth="1"/>
    <col min="9" max="9" width="9.00390625" style="0" bestFit="1" customWidth="1"/>
    <col min="10" max="10" width="9.28125" style="0" bestFit="1" customWidth="1"/>
    <col min="11" max="11" width="9.00390625" style="0" bestFit="1" customWidth="1"/>
    <col min="12" max="12" width="9.28125" style="0" bestFit="1" customWidth="1"/>
    <col min="13" max="13" width="9.00390625" style="0" bestFit="1" customWidth="1"/>
    <col min="14" max="14" width="9.28125" style="0" bestFit="1" customWidth="1"/>
    <col min="15" max="15" width="9.00390625" style="0" bestFit="1" customWidth="1"/>
    <col min="16" max="16" width="9.28125" style="0" bestFit="1" customWidth="1"/>
    <col min="17" max="17" width="9.00390625" style="0" bestFit="1" customWidth="1"/>
  </cols>
  <sheetData>
    <row r="1" spans="1:19" ht="12.75">
      <c r="A1" s="64" t="s">
        <v>21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  <c r="O1" s="65"/>
      <c r="P1" s="65"/>
      <c r="Q1" s="65"/>
      <c r="R1" s="65"/>
      <c r="S1" s="66"/>
    </row>
    <row r="2" spans="1:19" ht="12.75">
      <c r="A2" s="67" t="s">
        <v>39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  <c r="O2" s="68"/>
      <c r="P2" s="68"/>
      <c r="Q2" s="68"/>
      <c r="R2" s="68"/>
      <c r="S2" s="69"/>
    </row>
    <row r="3" spans="1:19" ht="12.75" customHeight="1">
      <c r="A3" s="72" t="s">
        <v>0</v>
      </c>
      <c r="B3" s="74" t="s">
        <v>1</v>
      </c>
      <c r="C3" s="80" t="s">
        <v>2</v>
      </c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2"/>
      <c r="S3" s="22"/>
    </row>
    <row r="4" spans="1:19" ht="12.75">
      <c r="A4" s="73"/>
      <c r="B4" s="75"/>
      <c r="C4" s="70">
        <v>43779</v>
      </c>
      <c r="D4" s="71"/>
      <c r="E4" s="70">
        <f>C4+7</f>
        <v>43786</v>
      </c>
      <c r="F4" s="71"/>
      <c r="G4" s="70">
        <f>E4+7</f>
        <v>43793</v>
      </c>
      <c r="H4" s="71"/>
      <c r="I4" s="70">
        <f>G4+7</f>
        <v>43800</v>
      </c>
      <c r="J4" s="71"/>
      <c r="K4" s="70">
        <f>I4+7</f>
        <v>43807</v>
      </c>
      <c r="L4" s="71"/>
      <c r="M4" s="70">
        <f>K4+7</f>
        <v>43814</v>
      </c>
      <c r="N4" s="71"/>
      <c r="O4" s="70">
        <f>M4+7</f>
        <v>43821</v>
      </c>
      <c r="P4" s="71"/>
      <c r="Q4" s="70">
        <f>O4+7</f>
        <v>43828</v>
      </c>
      <c r="R4" s="71"/>
      <c r="S4" s="25" t="s">
        <v>13</v>
      </c>
    </row>
    <row r="5" spans="1:19" ht="12.75">
      <c r="A5" s="23"/>
      <c r="B5" s="24"/>
      <c r="C5" s="26" t="s">
        <v>11</v>
      </c>
      <c r="D5" s="26" t="s">
        <v>12</v>
      </c>
      <c r="E5" s="26" t="s">
        <v>11</v>
      </c>
      <c r="F5" s="26" t="s">
        <v>12</v>
      </c>
      <c r="G5" s="26" t="s">
        <v>11</v>
      </c>
      <c r="H5" s="26" t="s">
        <v>12</v>
      </c>
      <c r="I5" s="26" t="s">
        <v>11</v>
      </c>
      <c r="J5" s="26" t="s">
        <v>12</v>
      </c>
      <c r="K5" s="26" t="s">
        <v>11</v>
      </c>
      <c r="L5" s="26" t="s">
        <v>12</v>
      </c>
      <c r="M5" s="26" t="s">
        <v>11</v>
      </c>
      <c r="N5" s="26" t="s">
        <v>12</v>
      </c>
      <c r="O5" s="26" t="s">
        <v>11</v>
      </c>
      <c r="P5" s="26" t="s">
        <v>12</v>
      </c>
      <c r="Q5" s="26" t="s">
        <v>11</v>
      </c>
      <c r="R5" s="26" t="s">
        <v>12</v>
      </c>
      <c r="S5" s="27" t="s">
        <v>14</v>
      </c>
    </row>
    <row r="6" spans="1:19" ht="12.75" customHeight="1">
      <c r="A6" s="28">
        <v>1</v>
      </c>
      <c r="B6" s="33" t="s">
        <v>54</v>
      </c>
      <c r="C6" s="25"/>
      <c r="D6" s="25"/>
      <c r="E6" s="25">
        <v>2</v>
      </c>
      <c r="F6" s="25">
        <v>3</v>
      </c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8">
        <f>SUM(C6:R6)</f>
        <v>5</v>
      </c>
    </row>
    <row r="7" spans="1:19" ht="12.75">
      <c r="A7" s="28">
        <f aca="true" t="shared" si="0" ref="A7:A30">A6+1</f>
        <v>2</v>
      </c>
      <c r="B7" s="33" t="s">
        <v>40</v>
      </c>
      <c r="C7" s="42">
        <v>2</v>
      </c>
      <c r="D7" s="42"/>
      <c r="E7" s="42"/>
      <c r="F7" s="42">
        <v>2</v>
      </c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28">
        <f>SUM(C7:R7)</f>
        <v>4</v>
      </c>
    </row>
    <row r="8" spans="1:19" ht="12.75">
      <c r="A8" s="28">
        <f t="shared" si="0"/>
        <v>3</v>
      </c>
      <c r="B8" s="33" t="s">
        <v>58</v>
      </c>
      <c r="C8" s="28"/>
      <c r="D8" s="28"/>
      <c r="E8" s="28">
        <v>3</v>
      </c>
      <c r="F8" s="28">
        <v>1</v>
      </c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>
        <f>SUM(C8:R8)</f>
        <v>4</v>
      </c>
    </row>
    <row r="9" spans="1:19" ht="12" customHeight="1">
      <c r="A9" s="28">
        <f t="shared" si="0"/>
        <v>4</v>
      </c>
      <c r="B9" s="33" t="s">
        <v>46</v>
      </c>
      <c r="C9" s="25">
        <v>3</v>
      </c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8">
        <f>SUM(C9:R9)</f>
        <v>3</v>
      </c>
    </row>
    <row r="10" spans="1:19" ht="12.75">
      <c r="A10" s="28">
        <f t="shared" si="0"/>
        <v>5</v>
      </c>
      <c r="B10" s="33" t="s">
        <v>41</v>
      </c>
      <c r="C10" s="28"/>
      <c r="D10" s="25">
        <v>3</v>
      </c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8"/>
      <c r="R10" s="28"/>
      <c r="S10" s="28">
        <f>SUM(C10:R10)</f>
        <v>3</v>
      </c>
    </row>
    <row r="11" spans="1:19" ht="12.75">
      <c r="A11" s="28">
        <f t="shared" si="0"/>
        <v>6</v>
      </c>
      <c r="B11" s="33" t="s">
        <v>38</v>
      </c>
      <c r="C11" s="25"/>
      <c r="D11" s="25"/>
      <c r="E11" s="25"/>
      <c r="F11" s="25">
        <v>3</v>
      </c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8">
        <f>SUM(C11:R11)</f>
        <v>3</v>
      </c>
    </row>
    <row r="12" spans="1:19" ht="12.75">
      <c r="A12" s="28">
        <f t="shared" si="0"/>
        <v>7</v>
      </c>
      <c r="B12" s="33" t="s">
        <v>35</v>
      </c>
      <c r="C12" s="25"/>
      <c r="D12" s="25">
        <v>2</v>
      </c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8">
        <f>SUM(C12:R12)</f>
        <v>2</v>
      </c>
    </row>
    <row r="13" spans="1:19" ht="12.75">
      <c r="A13" s="28">
        <f t="shared" si="0"/>
        <v>8</v>
      </c>
      <c r="B13" s="33" t="s">
        <v>45</v>
      </c>
      <c r="C13" s="28">
        <v>1</v>
      </c>
      <c r="D13" s="25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>
        <f>SUM(C13:R13)</f>
        <v>1</v>
      </c>
    </row>
    <row r="14" spans="1:19" ht="12.75">
      <c r="A14" s="28">
        <f t="shared" si="0"/>
        <v>9</v>
      </c>
      <c r="B14" s="33" t="s">
        <v>34</v>
      </c>
      <c r="C14" s="25"/>
      <c r="D14" s="25">
        <v>1</v>
      </c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8">
        <f>SUM(C14:R14)</f>
        <v>1</v>
      </c>
    </row>
    <row r="15" spans="1:19" ht="12.75">
      <c r="A15" s="28">
        <f t="shared" si="0"/>
        <v>10</v>
      </c>
      <c r="B15" s="33" t="s">
        <v>33</v>
      </c>
      <c r="C15" s="25"/>
      <c r="D15" s="25"/>
      <c r="E15" s="25">
        <v>1</v>
      </c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8">
        <f>SUM(C15:R15)</f>
        <v>1</v>
      </c>
    </row>
    <row r="16" spans="1:19" ht="12.75">
      <c r="A16" s="28">
        <f t="shared" si="0"/>
        <v>11</v>
      </c>
      <c r="B16" s="33"/>
      <c r="C16" s="25"/>
      <c r="D16" s="28"/>
      <c r="E16" s="28"/>
      <c r="F16" s="28"/>
      <c r="G16" s="28"/>
      <c r="H16" s="28"/>
      <c r="I16" s="28"/>
      <c r="J16" s="28"/>
      <c r="K16" s="25"/>
      <c r="L16" s="28"/>
      <c r="M16" s="28"/>
      <c r="N16" s="28"/>
      <c r="O16" s="28"/>
      <c r="P16" s="28"/>
      <c r="Q16" s="28"/>
      <c r="R16" s="28"/>
      <c r="S16" s="28"/>
    </row>
    <row r="17" spans="1:19" ht="12.75">
      <c r="A17" s="28">
        <f t="shared" si="0"/>
        <v>12</v>
      </c>
      <c r="B17" s="33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</row>
    <row r="18" spans="1:19" ht="12.75">
      <c r="A18" s="28">
        <f t="shared" si="0"/>
        <v>13</v>
      </c>
      <c r="B18" s="33"/>
      <c r="C18" s="25"/>
      <c r="D18" s="25"/>
      <c r="E18" s="28"/>
      <c r="F18" s="28"/>
      <c r="G18" s="28"/>
      <c r="H18" s="28"/>
      <c r="I18" s="28"/>
      <c r="J18" s="28"/>
      <c r="K18" s="25"/>
      <c r="L18" s="28"/>
      <c r="M18" s="28"/>
      <c r="N18" s="28"/>
      <c r="O18" s="28"/>
      <c r="P18" s="28"/>
      <c r="Q18" s="28"/>
      <c r="R18" s="28"/>
      <c r="S18" s="28"/>
    </row>
    <row r="19" spans="1:19" ht="12.75">
      <c r="A19" s="28">
        <f t="shared" si="0"/>
        <v>14</v>
      </c>
      <c r="B19" s="33"/>
      <c r="C19" s="25"/>
      <c r="D19" s="25"/>
      <c r="E19" s="25"/>
      <c r="F19" s="25"/>
      <c r="G19" s="25"/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8"/>
    </row>
    <row r="20" spans="1:19" ht="12.75">
      <c r="A20" s="28">
        <f t="shared" si="0"/>
        <v>15</v>
      </c>
      <c r="B20" s="33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</row>
    <row r="21" spans="1:19" ht="12.75">
      <c r="A21" s="28">
        <f t="shared" si="0"/>
        <v>16</v>
      </c>
      <c r="B21" s="33"/>
      <c r="C21" s="25"/>
      <c r="D21" s="28"/>
      <c r="E21" s="28"/>
      <c r="F21" s="28"/>
      <c r="G21" s="28"/>
      <c r="H21" s="28"/>
      <c r="I21" s="28"/>
      <c r="J21" s="28"/>
      <c r="K21" s="25"/>
      <c r="L21" s="28"/>
      <c r="M21" s="28"/>
      <c r="N21" s="28"/>
      <c r="O21" s="28"/>
      <c r="P21" s="28"/>
      <c r="Q21" s="28"/>
      <c r="R21" s="28"/>
      <c r="S21" s="28"/>
    </row>
    <row r="22" spans="1:19" ht="12.75">
      <c r="A22" s="28">
        <f t="shared" si="0"/>
        <v>17</v>
      </c>
      <c r="B22" s="33"/>
      <c r="C22" s="25"/>
      <c r="D22" s="28"/>
      <c r="E22" s="28"/>
      <c r="F22" s="28"/>
      <c r="G22" s="28"/>
      <c r="H22" s="28"/>
      <c r="I22" s="28"/>
      <c r="J22" s="28"/>
      <c r="K22" s="25"/>
      <c r="L22" s="28"/>
      <c r="M22" s="28"/>
      <c r="N22" s="28"/>
      <c r="O22" s="28"/>
      <c r="P22" s="28"/>
      <c r="Q22" s="28"/>
      <c r="R22" s="28"/>
      <c r="S22" s="28"/>
    </row>
    <row r="23" spans="1:19" ht="12.75">
      <c r="A23" s="28">
        <f t="shared" si="0"/>
        <v>18</v>
      </c>
      <c r="B23" s="35"/>
      <c r="C23" s="25"/>
      <c r="D23" s="28"/>
      <c r="E23" s="28"/>
      <c r="F23" s="28"/>
      <c r="G23" s="28"/>
      <c r="H23" s="28"/>
      <c r="I23" s="28"/>
      <c r="J23" s="28"/>
      <c r="K23" s="25"/>
      <c r="L23" s="28"/>
      <c r="M23" s="28"/>
      <c r="N23" s="28"/>
      <c r="O23" s="28"/>
      <c r="P23" s="28"/>
      <c r="Q23" s="28"/>
      <c r="R23" s="28"/>
      <c r="S23" s="28"/>
    </row>
    <row r="24" spans="1:19" ht="12.75">
      <c r="A24" s="28">
        <f t="shared" si="0"/>
        <v>19</v>
      </c>
      <c r="B24" s="33"/>
      <c r="C24" s="25"/>
      <c r="D24" s="25"/>
      <c r="E24" s="28"/>
      <c r="F24" s="28"/>
      <c r="G24" s="28"/>
      <c r="H24" s="28"/>
      <c r="I24" s="28"/>
      <c r="J24" s="28"/>
      <c r="K24" s="25"/>
      <c r="L24" s="28"/>
      <c r="M24" s="28"/>
      <c r="N24" s="28"/>
      <c r="O24" s="28"/>
      <c r="P24" s="28"/>
      <c r="Q24" s="28"/>
      <c r="R24" s="28"/>
      <c r="S24" s="28"/>
    </row>
    <row r="25" spans="1:19" ht="12.75">
      <c r="A25" s="28">
        <f t="shared" si="0"/>
        <v>20</v>
      </c>
      <c r="B25" s="33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8"/>
    </row>
    <row r="26" spans="1:19" ht="12.75">
      <c r="A26" s="28">
        <f t="shared" si="0"/>
        <v>21</v>
      </c>
      <c r="B26" s="33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8"/>
    </row>
    <row r="27" spans="1:19" ht="12.75">
      <c r="A27" s="28">
        <f t="shared" si="0"/>
        <v>22</v>
      </c>
      <c r="B27" s="33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  <c r="P27" s="28"/>
      <c r="Q27" s="28"/>
      <c r="R27" s="28"/>
      <c r="S27" s="28"/>
    </row>
    <row r="28" spans="1:19" ht="12.75">
      <c r="A28" s="28">
        <f t="shared" si="0"/>
        <v>23</v>
      </c>
      <c r="B28" s="33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</row>
    <row r="29" spans="1:19" ht="12.75">
      <c r="A29" s="28">
        <f t="shared" si="0"/>
        <v>24</v>
      </c>
      <c r="B29" s="33"/>
      <c r="C29" s="25"/>
      <c r="D29" s="28"/>
      <c r="E29" s="28"/>
      <c r="F29" s="28"/>
      <c r="G29" s="28"/>
      <c r="H29" s="28"/>
      <c r="I29" s="28"/>
      <c r="J29" s="28"/>
      <c r="K29" s="25"/>
      <c r="L29" s="28"/>
      <c r="M29" s="28"/>
      <c r="N29" s="28"/>
      <c r="O29" s="28"/>
      <c r="P29" s="28"/>
      <c r="Q29" s="28"/>
      <c r="R29" s="28"/>
      <c r="S29" s="28"/>
    </row>
    <row r="30" spans="1:19" ht="12.75">
      <c r="A30" s="28">
        <f t="shared" si="0"/>
        <v>25</v>
      </c>
      <c r="B30" s="33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8"/>
    </row>
    <row r="31" spans="1:19" ht="12.75" customHeight="1">
      <c r="A31" s="76" t="s">
        <v>15</v>
      </c>
      <c r="B31" s="77"/>
      <c r="C31" s="77"/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7"/>
      <c r="O31" s="77"/>
      <c r="P31" s="77"/>
      <c r="Q31" s="77"/>
      <c r="R31" s="77"/>
      <c r="S31" s="77"/>
    </row>
    <row r="32" spans="1:19" ht="12.75" customHeight="1">
      <c r="A32" s="78"/>
      <c r="B32" s="79"/>
      <c r="C32" s="79"/>
      <c r="D32" s="79"/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</row>
  </sheetData>
  <mergeCells count="14">
    <mergeCell ref="A31:S32"/>
    <mergeCell ref="O4:P4"/>
    <mergeCell ref="Q4:R4"/>
    <mergeCell ref="C3:R3"/>
    <mergeCell ref="A1:S1"/>
    <mergeCell ref="A2:S2"/>
    <mergeCell ref="G4:H4"/>
    <mergeCell ref="I4:J4"/>
    <mergeCell ref="K4:L4"/>
    <mergeCell ref="M4:N4"/>
    <mergeCell ref="A3:A4"/>
    <mergeCell ref="B3:B4"/>
    <mergeCell ref="C4:D4"/>
    <mergeCell ref="E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54"/>
  <sheetViews>
    <sheetView workbookViewId="0" topLeftCell="A24">
      <selection activeCell="D30" sqref="D30:F30"/>
    </sheetView>
  </sheetViews>
  <sheetFormatPr defaultColWidth="9.140625" defaultRowHeight="12.75"/>
  <cols>
    <col min="1" max="1" width="48.421875" style="0" bestFit="1" customWidth="1"/>
    <col min="2" max="2" width="8.140625" style="0" bestFit="1" customWidth="1"/>
    <col min="3" max="3" width="10.28125" style="0" bestFit="1" customWidth="1"/>
    <col min="4" max="4" width="48.421875" style="0" bestFit="1" customWidth="1"/>
    <col min="6" max="6" width="10.28125" style="0" bestFit="1" customWidth="1"/>
    <col min="7" max="7" width="19.140625" style="0" bestFit="1" customWidth="1"/>
    <col min="10" max="10" width="19.140625" style="0" bestFit="1" customWidth="1"/>
  </cols>
  <sheetData>
    <row r="1" spans="1:6" ht="12.75">
      <c r="A1" s="68" t="s">
        <v>20</v>
      </c>
      <c r="B1" s="68"/>
      <c r="C1" s="68"/>
      <c r="D1" s="68"/>
      <c r="E1" s="68"/>
      <c r="F1" s="68"/>
    </row>
    <row r="2" spans="1:6" ht="12.75">
      <c r="A2" s="83">
        <v>43779</v>
      </c>
      <c r="B2" s="84"/>
      <c r="C2" s="84"/>
      <c r="D2" s="83">
        <v>43779</v>
      </c>
      <c r="E2" s="84"/>
      <c r="F2" s="84"/>
    </row>
    <row r="3" spans="1:6" ht="12.75">
      <c r="A3" s="84" t="s">
        <v>11</v>
      </c>
      <c r="B3" s="84"/>
      <c r="C3" s="84"/>
      <c r="D3" s="84" t="s">
        <v>12</v>
      </c>
      <c r="E3" s="84"/>
      <c r="F3" s="84"/>
    </row>
    <row r="4" spans="1:6" ht="12.75">
      <c r="A4" s="32" t="s">
        <v>1</v>
      </c>
      <c r="B4" s="32" t="s">
        <v>17</v>
      </c>
      <c r="C4" s="32" t="s">
        <v>18</v>
      </c>
      <c r="D4" s="32" t="s">
        <v>1</v>
      </c>
      <c r="E4" s="32" t="s">
        <v>17</v>
      </c>
      <c r="F4" s="32" t="s">
        <v>18</v>
      </c>
    </row>
    <row r="5" spans="1:6" ht="15" customHeight="1">
      <c r="A5" s="33" t="s">
        <v>46</v>
      </c>
      <c r="B5" s="3">
        <v>46.72</v>
      </c>
      <c r="C5" s="28">
        <f aca="true" t="shared" si="0" ref="C5:C21">ABS(46.78-B5)</f>
        <v>0.060000000000002274</v>
      </c>
      <c r="D5" s="33" t="s">
        <v>41</v>
      </c>
      <c r="E5" s="33">
        <v>28.4</v>
      </c>
      <c r="F5" s="41">
        <f aca="true" t="shared" si="1" ref="F5:F21">ABS(25.8-E5)</f>
        <v>2.599999999999998</v>
      </c>
    </row>
    <row r="6" spans="1:6" ht="15" customHeight="1">
      <c r="A6" s="33" t="s">
        <v>40</v>
      </c>
      <c r="B6" s="3">
        <v>46.89</v>
      </c>
      <c r="C6" s="28">
        <f t="shared" si="0"/>
        <v>0.10999999999999943</v>
      </c>
      <c r="D6" s="33" t="s">
        <v>35</v>
      </c>
      <c r="E6" s="33">
        <v>18.6</v>
      </c>
      <c r="F6" s="41">
        <f t="shared" si="1"/>
        <v>7.199999999999999</v>
      </c>
    </row>
    <row r="7" spans="1:8" ht="15" customHeight="1">
      <c r="A7" s="33" t="s">
        <v>45</v>
      </c>
      <c r="B7" s="3">
        <v>45.67</v>
      </c>
      <c r="C7" s="28">
        <f t="shared" si="0"/>
        <v>1.1099999999999994</v>
      </c>
      <c r="D7" s="33" t="s">
        <v>34</v>
      </c>
      <c r="E7" s="33">
        <v>18.2</v>
      </c>
      <c r="F7" s="41">
        <f t="shared" si="1"/>
        <v>7.600000000000001</v>
      </c>
      <c r="H7" s="10"/>
    </row>
    <row r="8" spans="1:6" ht="15" customHeight="1">
      <c r="A8" s="32" t="s">
        <v>37</v>
      </c>
      <c r="B8" s="3">
        <v>48.18</v>
      </c>
      <c r="C8" s="28">
        <f t="shared" si="0"/>
        <v>1.3999999999999986</v>
      </c>
      <c r="D8" s="33" t="s">
        <v>45</v>
      </c>
      <c r="E8" s="33">
        <v>18.1</v>
      </c>
      <c r="F8" s="41">
        <f t="shared" si="1"/>
        <v>7.699999999999999</v>
      </c>
    </row>
    <row r="9" spans="1:6" ht="15" customHeight="1">
      <c r="A9" s="33" t="s">
        <v>34</v>
      </c>
      <c r="B9" s="3">
        <v>48.23</v>
      </c>
      <c r="C9" s="28">
        <f t="shared" si="0"/>
        <v>1.4499999999999957</v>
      </c>
      <c r="D9" s="35" t="s">
        <v>36</v>
      </c>
      <c r="E9" s="33">
        <v>17.9</v>
      </c>
      <c r="F9" s="41">
        <f t="shared" si="1"/>
        <v>7.900000000000002</v>
      </c>
    </row>
    <row r="10" spans="1:12" ht="15" customHeight="1">
      <c r="A10" s="33" t="s">
        <v>47</v>
      </c>
      <c r="B10" s="3">
        <v>48.56</v>
      </c>
      <c r="C10" s="28">
        <f t="shared" si="0"/>
        <v>1.7800000000000011</v>
      </c>
      <c r="D10" s="33" t="s">
        <v>38</v>
      </c>
      <c r="E10" s="33">
        <v>17.4</v>
      </c>
      <c r="F10" s="41">
        <f t="shared" si="1"/>
        <v>8.400000000000002</v>
      </c>
      <c r="H10" s="34"/>
      <c r="I10" s="34"/>
      <c r="J10" s="34"/>
      <c r="K10" s="34"/>
      <c r="L10" s="34"/>
    </row>
    <row r="11" spans="1:12" ht="15" customHeight="1">
      <c r="A11" s="33" t="s">
        <v>33</v>
      </c>
      <c r="B11" s="3">
        <v>44.42</v>
      </c>
      <c r="C11" s="28">
        <f t="shared" si="0"/>
        <v>2.3599999999999994</v>
      </c>
      <c r="D11" s="32" t="s">
        <v>37</v>
      </c>
      <c r="E11" s="33">
        <v>17.3</v>
      </c>
      <c r="F11" s="41">
        <f t="shared" si="1"/>
        <v>8.5</v>
      </c>
      <c r="H11" s="34"/>
      <c r="I11" s="34"/>
      <c r="J11" s="34"/>
      <c r="K11" s="34"/>
      <c r="L11" s="34"/>
    </row>
    <row r="12" spans="1:12" ht="15" customHeight="1">
      <c r="A12" s="33" t="s">
        <v>35</v>
      </c>
      <c r="B12" s="3">
        <v>44.08</v>
      </c>
      <c r="C12" s="28">
        <f t="shared" si="0"/>
        <v>2.700000000000003</v>
      </c>
      <c r="D12" s="33" t="s">
        <v>52</v>
      </c>
      <c r="E12" s="33">
        <v>15.8</v>
      </c>
      <c r="F12" s="41">
        <f t="shared" si="1"/>
        <v>10</v>
      </c>
      <c r="H12" s="34"/>
      <c r="I12" s="34"/>
      <c r="J12" s="34"/>
      <c r="K12" s="34"/>
      <c r="L12" s="34"/>
    </row>
    <row r="13" spans="1:12" ht="15" customHeight="1">
      <c r="A13" s="33" t="s">
        <v>38</v>
      </c>
      <c r="B13" s="3">
        <v>43.88</v>
      </c>
      <c r="C13" s="28">
        <f t="shared" si="0"/>
        <v>2.8999999999999986</v>
      </c>
      <c r="D13" s="33" t="s">
        <v>53</v>
      </c>
      <c r="E13" s="33">
        <v>15.3</v>
      </c>
      <c r="F13" s="41">
        <f t="shared" si="1"/>
        <v>10.5</v>
      </c>
      <c r="H13" s="34"/>
      <c r="I13" s="34"/>
      <c r="J13" s="34"/>
      <c r="K13" s="34"/>
      <c r="L13" s="34"/>
    </row>
    <row r="14" spans="1:12" ht="15" customHeight="1">
      <c r="A14" s="33" t="s">
        <v>50</v>
      </c>
      <c r="B14" s="3">
        <v>41.91</v>
      </c>
      <c r="C14" s="28">
        <f t="shared" si="0"/>
        <v>4.8700000000000045</v>
      </c>
      <c r="D14" s="33" t="s">
        <v>54</v>
      </c>
      <c r="E14" s="33">
        <v>14.9</v>
      </c>
      <c r="F14" s="41">
        <f t="shared" si="1"/>
        <v>10.9</v>
      </c>
      <c r="H14" s="34"/>
      <c r="I14" s="34"/>
      <c r="J14" s="34"/>
      <c r="K14" s="34"/>
      <c r="L14" s="34"/>
    </row>
    <row r="15" spans="1:12" ht="15" customHeight="1">
      <c r="A15" s="33" t="s">
        <v>53</v>
      </c>
      <c r="B15" s="3">
        <v>41.39</v>
      </c>
      <c r="C15" s="28">
        <f t="shared" si="0"/>
        <v>5.390000000000001</v>
      </c>
      <c r="D15" s="33" t="s">
        <v>40</v>
      </c>
      <c r="E15" s="33">
        <v>12.9</v>
      </c>
      <c r="F15" s="41">
        <f t="shared" si="1"/>
        <v>12.9</v>
      </c>
      <c r="H15" s="34"/>
      <c r="I15" s="34"/>
      <c r="J15" s="34"/>
      <c r="K15" s="34"/>
      <c r="L15" s="34"/>
    </row>
    <row r="16" spans="1:12" ht="15" customHeight="1">
      <c r="A16" s="33" t="s">
        <v>54</v>
      </c>
      <c r="B16" s="3">
        <v>52.17</v>
      </c>
      <c r="C16" s="28">
        <f t="shared" si="0"/>
        <v>5.390000000000001</v>
      </c>
      <c r="D16" s="33" t="s">
        <v>46</v>
      </c>
      <c r="E16" s="33">
        <v>12.2</v>
      </c>
      <c r="F16" s="41">
        <f t="shared" si="1"/>
        <v>13.600000000000001</v>
      </c>
      <c r="H16" s="34"/>
      <c r="I16" s="34"/>
      <c r="J16" s="34"/>
      <c r="K16" s="34"/>
      <c r="L16" s="34"/>
    </row>
    <row r="17" spans="1:6" ht="15" customHeight="1">
      <c r="A17" s="33" t="s">
        <v>41</v>
      </c>
      <c r="B17" s="3">
        <v>52.47</v>
      </c>
      <c r="C17" s="28">
        <f t="shared" si="0"/>
        <v>5.689999999999998</v>
      </c>
      <c r="D17" s="33" t="s">
        <v>51</v>
      </c>
      <c r="E17" s="33">
        <v>11.8</v>
      </c>
      <c r="F17" s="41">
        <f t="shared" si="1"/>
        <v>14</v>
      </c>
    </row>
    <row r="18" spans="1:6" ht="15" customHeight="1">
      <c r="A18" s="33" t="s">
        <v>51</v>
      </c>
      <c r="B18" s="3">
        <v>55.68</v>
      </c>
      <c r="C18" s="28">
        <f t="shared" si="0"/>
        <v>8.899999999999999</v>
      </c>
      <c r="D18" s="33" t="s">
        <v>33</v>
      </c>
      <c r="E18" s="33">
        <v>10.5</v>
      </c>
      <c r="F18" s="41">
        <f t="shared" si="1"/>
        <v>15.3</v>
      </c>
    </row>
    <row r="19" spans="1:6" ht="15" customHeight="1">
      <c r="A19" s="33" t="s">
        <v>49</v>
      </c>
      <c r="B19" s="3">
        <v>36.5</v>
      </c>
      <c r="C19" s="28">
        <f t="shared" si="0"/>
        <v>10.280000000000001</v>
      </c>
      <c r="D19" s="33" t="s">
        <v>49</v>
      </c>
      <c r="E19" s="33">
        <v>9.8</v>
      </c>
      <c r="F19" s="41">
        <f t="shared" si="1"/>
        <v>16</v>
      </c>
    </row>
    <row r="20" spans="1:6" ht="15" customHeight="1">
      <c r="A20" s="35" t="s">
        <v>36</v>
      </c>
      <c r="B20" s="3">
        <v>58.27</v>
      </c>
      <c r="C20" s="28">
        <f t="shared" si="0"/>
        <v>11.490000000000002</v>
      </c>
      <c r="D20" s="33" t="s">
        <v>50</v>
      </c>
      <c r="E20" s="33">
        <v>9.62</v>
      </c>
      <c r="F20" s="41">
        <f t="shared" si="1"/>
        <v>16.18</v>
      </c>
    </row>
    <row r="21" spans="1:6" ht="13.5" customHeight="1">
      <c r="A21" s="33" t="s">
        <v>48</v>
      </c>
      <c r="B21" s="3">
        <v>33.42</v>
      </c>
      <c r="C21" s="28">
        <f t="shared" si="0"/>
        <v>13.36</v>
      </c>
      <c r="D21" s="33" t="s">
        <v>47</v>
      </c>
      <c r="E21" s="33">
        <v>7.5</v>
      </c>
      <c r="F21" s="41">
        <f t="shared" si="1"/>
        <v>18.3</v>
      </c>
    </row>
    <row r="22" spans="1:6" ht="13.5" customHeight="1">
      <c r="A22" s="32"/>
      <c r="B22" s="25"/>
      <c r="C22" s="28"/>
      <c r="D22" s="33"/>
      <c r="E22" s="32"/>
      <c r="F22" s="33"/>
    </row>
    <row r="23" spans="1:6" ht="12.75">
      <c r="A23" s="94" t="s">
        <v>19</v>
      </c>
      <c r="B23" s="95"/>
      <c r="C23" s="95"/>
      <c r="D23" s="95"/>
      <c r="E23" s="95"/>
      <c r="F23" s="96"/>
    </row>
    <row r="24" spans="1:6" ht="12.75" customHeight="1">
      <c r="A24" s="97" t="s">
        <v>42</v>
      </c>
      <c r="B24" s="98"/>
      <c r="C24" s="99"/>
      <c r="D24" s="97" t="s">
        <v>43</v>
      </c>
      <c r="E24" s="98"/>
      <c r="F24" s="99"/>
    </row>
    <row r="25" spans="1:6" ht="12.75">
      <c r="A25" s="100"/>
      <c r="B25" s="101"/>
      <c r="C25" s="102"/>
      <c r="D25" s="100"/>
      <c r="E25" s="101"/>
      <c r="F25" s="102"/>
    </row>
    <row r="26" spans="1:6" ht="12.75">
      <c r="A26" s="85" t="s">
        <v>56</v>
      </c>
      <c r="B26" s="86"/>
      <c r="C26" s="87"/>
      <c r="D26" s="91" t="s">
        <v>57</v>
      </c>
      <c r="E26" s="92"/>
      <c r="F26" s="93"/>
    </row>
    <row r="27" spans="1:6" ht="12.75">
      <c r="A27" s="88"/>
      <c r="B27" s="89"/>
      <c r="C27" s="90"/>
      <c r="D27" s="80"/>
      <c r="E27" s="81"/>
      <c r="F27" s="82"/>
    </row>
    <row r="28" spans="1:6" ht="12.75">
      <c r="A28" s="68" t="s">
        <v>20</v>
      </c>
      <c r="B28" s="68"/>
      <c r="C28" s="68"/>
      <c r="D28" s="68"/>
      <c r="E28" s="68"/>
      <c r="F28" s="68"/>
    </row>
    <row r="29" spans="1:6" ht="12.75">
      <c r="A29" s="83">
        <v>43786</v>
      </c>
      <c r="B29" s="84"/>
      <c r="C29" s="84"/>
      <c r="D29" s="83">
        <v>43786</v>
      </c>
      <c r="E29" s="84"/>
      <c r="F29" s="84"/>
    </row>
    <row r="30" spans="1:6" ht="12.75">
      <c r="A30" s="84" t="s">
        <v>11</v>
      </c>
      <c r="B30" s="84"/>
      <c r="C30" s="84"/>
      <c r="D30" s="84" t="s">
        <v>12</v>
      </c>
      <c r="E30" s="84"/>
      <c r="F30" s="84"/>
    </row>
    <row r="31" spans="1:6" ht="12.75">
      <c r="A31" s="32" t="s">
        <v>1</v>
      </c>
      <c r="B31" s="32" t="s">
        <v>17</v>
      </c>
      <c r="C31" s="32" t="s">
        <v>18</v>
      </c>
      <c r="D31" s="32" t="s">
        <v>1</v>
      </c>
      <c r="E31" s="32" t="s">
        <v>17</v>
      </c>
      <c r="F31" s="32" t="s">
        <v>18</v>
      </c>
    </row>
    <row r="32" spans="1:6" ht="12.75">
      <c r="A32" s="33" t="s">
        <v>58</v>
      </c>
      <c r="B32" s="3">
        <v>39600</v>
      </c>
      <c r="C32" s="28">
        <f>ABS(39300-B32)</f>
        <v>300</v>
      </c>
      <c r="D32" s="33" t="s">
        <v>54</v>
      </c>
      <c r="E32" s="33">
        <v>365</v>
      </c>
      <c r="F32" s="41">
        <f>ABS(373-E32)</f>
        <v>8</v>
      </c>
    </row>
    <row r="33" spans="1:6" ht="12.75">
      <c r="A33" s="33" t="s">
        <v>54</v>
      </c>
      <c r="B33" s="3">
        <v>30000</v>
      </c>
      <c r="C33" s="28">
        <f>ABS(39300-B33)</f>
        <v>9300</v>
      </c>
      <c r="D33" s="33" t="s">
        <v>38</v>
      </c>
      <c r="E33" s="33">
        <v>365</v>
      </c>
      <c r="F33" s="41">
        <f>ABS(373-E33)</f>
        <v>8</v>
      </c>
    </row>
    <row r="34" spans="1:6" ht="12.75">
      <c r="A34" s="33" t="s">
        <v>33</v>
      </c>
      <c r="B34" s="3">
        <v>28800</v>
      </c>
      <c r="C34" s="28">
        <f>ABS(39300-B34)</f>
        <v>10500</v>
      </c>
      <c r="D34" s="33" t="s">
        <v>40</v>
      </c>
      <c r="E34" s="33">
        <v>350</v>
      </c>
      <c r="F34" s="41">
        <f>ABS(373-E34)</f>
        <v>23</v>
      </c>
    </row>
    <row r="35" spans="1:6" ht="12.75">
      <c r="A35" s="33" t="s">
        <v>38</v>
      </c>
      <c r="B35" s="3">
        <v>26000</v>
      </c>
      <c r="C35" s="28">
        <f>ABS(39300-B35)</f>
        <v>13300</v>
      </c>
      <c r="D35" s="33" t="s">
        <v>58</v>
      </c>
      <c r="E35" s="33">
        <v>460</v>
      </c>
      <c r="F35" s="41">
        <f>ABS(373-E35)</f>
        <v>87</v>
      </c>
    </row>
    <row r="36" spans="1:6" ht="12.75">
      <c r="A36" s="33" t="s">
        <v>61</v>
      </c>
      <c r="B36" s="3">
        <v>25000</v>
      </c>
      <c r="C36" s="28">
        <f>ABS(39300-B36)</f>
        <v>14300</v>
      </c>
      <c r="D36" s="33" t="s">
        <v>34</v>
      </c>
      <c r="E36" s="33">
        <v>267</v>
      </c>
      <c r="F36" s="41">
        <f>ABS(373-E36)</f>
        <v>106</v>
      </c>
    </row>
    <row r="37" spans="1:6" ht="12.75">
      <c r="A37" s="33" t="s">
        <v>35</v>
      </c>
      <c r="B37" s="3">
        <v>20000</v>
      </c>
      <c r="C37" s="28">
        <f>ABS(39300-B37)</f>
        <v>19300</v>
      </c>
      <c r="D37" s="33" t="s">
        <v>35</v>
      </c>
      <c r="E37" s="33">
        <v>250</v>
      </c>
      <c r="F37" s="41">
        <f>ABS(373-E37)</f>
        <v>123</v>
      </c>
    </row>
    <row r="38" spans="1:6" ht="12.75">
      <c r="A38" s="33" t="s">
        <v>34</v>
      </c>
      <c r="B38" s="3">
        <v>16200</v>
      </c>
      <c r="C38" s="28">
        <f>ABS(39300-B38)</f>
        <v>23100</v>
      </c>
      <c r="D38" s="33" t="s">
        <v>61</v>
      </c>
      <c r="E38" s="33">
        <v>125</v>
      </c>
      <c r="F38" s="41">
        <f>ABS(373-E38)</f>
        <v>248</v>
      </c>
    </row>
    <row r="39" spans="1:6" ht="12.75">
      <c r="A39" s="33" t="s">
        <v>53</v>
      </c>
      <c r="B39" s="3">
        <v>16200</v>
      </c>
      <c r="C39" s="28">
        <f>ABS(39300-B39)</f>
        <v>23100</v>
      </c>
      <c r="D39" s="33" t="s">
        <v>59</v>
      </c>
      <c r="E39" s="33">
        <v>625</v>
      </c>
      <c r="F39" s="41">
        <f>ABS(373-E39)</f>
        <v>252</v>
      </c>
    </row>
    <row r="40" spans="1:6" ht="12.75">
      <c r="A40" s="33" t="s">
        <v>41</v>
      </c>
      <c r="B40" s="3">
        <v>16112</v>
      </c>
      <c r="C40" s="28">
        <f>ABS(39300-B40)</f>
        <v>23188</v>
      </c>
      <c r="D40" s="33" t="s">
        <v>53</v>
      </c>
      <c r="E40" s="33">
        <v>90</v>
      </c>
      <c r="F40" s="41">
        <f>ABS(373-E40)</f>
        <v>283</v>
      </c>
    </row>
    <row r="41" spans="1:6" ht="12.75">
      <c r="A41" s="35" t="s">
        <v>36</v>
      </c>
      <c r="B41" s="3">
        <v>13500</v>
      </c>
      <c r="C41" s="28">
        <f>ABS(39300-B41)</f>
        <v>25800</v>
      </c>
      <c r="D41" s="33" t="s">
        <v>41</v>
      </c>
      <c r="E41" s="33">
        <v>89</v>
      </c>
      <c r="F41" s="41">
        <f>ABS(373-E41)</f>
        <v>284</v>
      </c>
    </row>
    <row r="42" spans="1:6" ht="12.75">
      <c r="A42" s="33" t="s">
        <v>40</v>
      </c>
      <c r="B42" s="3">
        <v>7000</v>
      </c>
      <c r="C42" s="28">
        <f>ABS(39300-B42)</f>
        <v>32300</v>
      </c>
      <c r="D42" s="35" t="s">
        <v>36</v>
      </c>
      <c r="E42" s="33">
        <v>712</v>
      </c>
      <c r="F42" s="41">
        <f>ABS(373-E42)</f>
        <v>339</v>
      </c>
    </row>
    <row r="43" spans="1:6" ht="12.75">
      <c r="A43" s="32" t="s">
        <v>60</v>
      </c>
      <c r="B43" s="3">
        <v>2500</v>
      </c>
      <c r="C43" s="28">
        <f>ABS(39300-B43)</f>
        <v>36800</v>
      </c>
      <c r="D43" s="32" t="s">
        <v>60</v>
      </c>
      <c r="E43" s="33">
        <v>808</v>
      </c>
      <c r="F43" s="41">
        <f>ABS(373-E43)</f>
        <v>435</v>
      </c>
    </row>
    <row r="44" spans="1:6" ht="12.75">
      <c r="A44" s="33" t="s">
        <v>59</v>
      </c>
      <c r="B44" s="3">
        <v>1050</v>
      </c>
      <c r="C44" s="28">
        <f>ABS(39300-B44)</f>
        <v>38250</v>
      </c>
      <c r="D44" s="33" t="s">
        <v>33</v>
      </c>
      <c r="E44" s="33">
        <v>1400</v>
      </c>
      <c r="F44" s="41">
        <f>ABS(373-E44)</f>
        <v>1027</v>
      </c>
    </row>
    <row r="45" spans="1:6" ht="12.75">
      <c r="A45" s="33"/>
      <c r="B45" s="3"/>
      <c r="C45" s="28"/>
      <c r="D45" s="33"/>
      <c r="E45" s="33"/>
      <c r="F45" s="41"/>
    </row>
    <row r="46" spans="1:6" ht="12.75">
      <c r="A46" s="33"/>
      <c r="B46" s="3"/>
      <c r="C46" s="28"/>
      <c r="D46" s="33"/>
      <c r="E46" s="33"/>
      <c r="F46" s="41"/>
    </row>
    <row r="47" spans="1:6" ht="12.75">
      <c r="A47" s="33"/>
      <c r="B47" s="3"/>
      <c r="C47" s="28"/>
      <c r="D47" s="33"/>
      <c r="E47" s="33"/>
      <c r="F47" s="41"/>
    </row>
    <row r="48" spans="1:6" ht="12.75">
      <c r="A48" s="33"/>
      <c r="B48" s="3"/>
      <c r="C48" s="28"/>
      <c r="D48" s="33"/>
      <c r="E48" s="33"/>
      <c r="F48" s="41"/>
    </row>
    <row r="49" spans="1:6" ht="12.75">
      <c r="A49" s="32"/>
      <c r="B49" s="25"/>
      <c r="C49" s="28"/>
      <c r="D49" s="33"/>
      <c r="E49" s="32"/>
      <c r="F49" s="33"/>
    </row>
    <row r="50" spans="1:6" ht="12.75">
      <c r="A50" s="94" t="s">
        <v>19</v>
      </c>
      <c r="B50" s="95"/>
      <c r="C50" s="95"/>
      <c r="D50" s="95"/>
      <c r="E50" s="95"/>
      <c r="F50" s="96"/>
    </row>
    <row r="51" spans="1:6" ht="12.75">
      <c r="A51" s="97" t="s">
        <v>42</v>
      </c>
      <c r="B51" s="98"/>
      <c r="C51" s="99"/>
      <c r="D51" s="97" t="s">
        <v>43</v>
      </c>
      <c r="E51" s="98"/>
      <c r="F51" s="99"/>
    </row>
    <row r="52" spans="1:6" ht="12.75">
      <c r="A52" s="100"/>
      <c r="B52" s="101"/>
      <c r="C52" s="102"/>
      <c r="D52" s="100"/>
      <c r="E52" s="101"/>
      <c r="F52" s="102"/>
    </row>
    <row r="53" spans="1:6" ht="12.75">
      <c r="A53" s="85" t="s">
        <v>63</v>
      </c>
      <c r="B53" s="86"/>
      <c r="C53" s="87"/>
      <c r="D53" s="91" t="s">
        <v>62</v>
      </c>
      <c r="E53" s="92"/>
      <c r="F53" s="93"/>
    </row>
    <row r="54" spans="1:6" ht="12.75">
      <c r="A54" s="88"/>
      <c r="B54" s="89"/>
      <c r="C54" s="90"/>
      <c r="D54" s="80"/>
      <c r="E54" s="81"/>
      <c r="F54" s="82"/>
    </row>
  </sheetData>
  <mergeCells count="20">
    <mergeCell ref="A50:F50"/>
    <mergeCell ref="A51:C52"/>
    <mergeCell ref="D51:F52"/>
    <mergeCell ref="A53:C54"/>
    <mergeCell ref="D53:F54"/>
    <mergeCell ref="A28:F28"/>
    <mergeCell ref="A29:C29"/>
    <mergeCell ref="D29:F29"/>
    <mergeCell ref="A30:C30"/>
    <mergeCell ref="D30:F30"/>
    <mergeCell ref="A26:C27"/>
    <mergeCell ref="D26:F27"/>
    <mergeCell ref="D3:F3"/>
    <mergeCell ref="A23:F23"/>
    <mergeCell ref="A24:C25"/>
    <mergeCell ref="D24:F25"/>
    <mergeCell ref="A1:F1"/>
    <mergeCell ref="A2:C2"/>
    <mergeCell ref="A3:C3"/>
    <mergeCell ref="D2:F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 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Fawkes</dc:creator>
  <cp:keywords/>
  <dc:description/>
  <cp:lastModifiedBy>Paul</cp:lastModifiedBy>
  <cp:lastPrinted>2012-09-03T11:00:00Z</cp:lastPrinted>
  <dcterms:created xsi:type="dcterms:W3CDTF">2010-09-21T23:33:28Z</dcterms:created>
  <dcterms:modified xsi:type="dcterms:W3CDTF">2019-11-17T22:15:59Z</dcterms:modified>
  <cp:category/>
  <cp:version/>
  <cp:contentType/>
  <cp:contentStatus/>
</cp:coreProperties>
</file>