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<sst xmlns="http://schemas.openxmlformats.org/spreadsheetml/2006/main" count="296" uniqueCount="86">
  <si>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</si>
  <si>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</si>
  <si>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</si>
  <si>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</si>
  <si>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</si>
  <si>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</si>
  <si>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</si>
  <si>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</si>
  <si>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</si>
  <si>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</si>
  <si>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</si>
  <si>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</si>
  <si>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</si>
  <si>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</si>
  <si>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</si>
  <si>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</si>
  <si>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</si>
  <si>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</si>
  <si>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</si>
  <si>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</si>
  <si>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</si>
  <si>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</si>
  <si>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</si>
  <si>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</si>
  <si>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</si>
  <si>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</si>
  <si>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</si>
  <si>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</si>
  <si>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</si>
  <si>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</si>
  <si>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</si>
  <si>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</si>
  <si>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</si>
  <si>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</si>
  <si>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</si>
  <si>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</si>
  <si>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</si>
  <si>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</si>
  <si>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</si>
  <si>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</si>
  <si>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</si>
  <si>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</si>
  <si>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</si>
  <si>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</si>
  <si>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</si>
  <si>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</si>
  <si>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</si>
  <si>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</si>
  <si>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</si>
  <si>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</si>
  <si>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</si>
  <si>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</si>
  <si>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</si>
  <si>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</si>
  <si>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</si>
  <si>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</si>
  <si>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</si>
  <si>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</si>
  <si>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</si>
  <si>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</si>
  <si>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</si>
  <si>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</si>
  <si>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</si>
  <si>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</si>
  <si>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</si>
  <si>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</si>
  <si>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</si>
  <si>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</si>
  <si>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</si>
  <si>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</si>
  <si>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</si>
  <si>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</si>
  <si>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The Forge Inn - Glenfield - Sunday Night Quiz League #70</t>
  </si>
  <si>
    <t>SELECCT COMITEE</t>
  </si>
  <si>
    <t>CLUELESS</t>
  </si>
  <si>
    <t>YORKSHIRE PUDDINGS</t>
  </si>
  <si>
    <t>FAMILY FORTUNES</t>
  </si>
  <si>
    <t>CLUELESS =4</t>
  </si>
  <si>
    <r>
      <rPr>
        <b/>
        <sz val="10"/>
        <color indexed="10"/>
        <rFont val="Arial"/>
        <family val="2"/>
      </rPr>
      <t>YORKSHIRE PUDDING</t>
    </r>
    <r>
      <rPr>
        <b/>
        <sz val="10"/>
        <color indexed="17"/>
        <rFont val="Arial"/>
        <family val="2"/>
      </rPr>
      <t xml:space="preserve"> &amp; GYPSY QUIZZERS = 15</t>
    </r>
  </si>
  <si>
    <t>PAULS ANGELS</t>
  </si>
  <si>
    <t>JJJ'S</t>
  </si>
  <si>
    <t>ULTIMATE QUIZBEE</t>
  </si>
  <si>
    <t>BRATZ</t>
  </si>
  <si>
    <t xml:space="preserve">PAUL ANGELS = 8 </t>
  </si>
  <si>
    <r>
      <rPr>
        <b/>
        <sz val="10"/>
        <color indexed="10"/>
        <rFont val="Arial"/>
        <family val="2"/>
      </rPr>
      <t>JJJ</t>
    </r>
    <r>
      <rPr>
        <b/>
        <sz val="10"/>
        <color indexed="17"/>
        <rFont val="Arial"/>
        <family val="2"/>
      </rPr>
      <t xml:space="preserve"> &amp; IN THE CORNER = 13</t>
    </r>
  </si>
  <si>
    <t>MISSING LETTERS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</si>
</sst>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H2" sqref="H2:M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3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2.75">
      <c r="A2" s="66" t="s">
        <v>8</v>
      </c>
      <c r="B2" s="67"/>
      <c r="C2" s="67"/>
      <c r="D2" s="67"/>
      <c r="E2" s="67"/>
      <c r="F2" s="67"/>
      <c r="G2" s="67"/>
      <c r="H2" s="68">
        <v>2</v>
      </c>
      <c r="I2" s="68"/>
      <c r="J2" s="68"/>
      <c r="K2" s="68"/>
      <c r="L2" s="68"/>
      <c r="M2" s="69"/>
      <c r="N2"/>
    </row>
    <row r="3" spans="1:14" ht="12.75" customHeight="1">
      <c r="A3" s="70" t="s">
        <v>0</v>
      </c>
      <c r="B3" s="72" t="s">
        <v>1</v>
      </c>
      <c r="C3" s="28"/>
      <c r="D3" s="53" t="s">
        <v>11</v>
      </c>
      <c r="E3" s="53"/>
      <c r="F3" s="53"/>
      <c r="G3" s="53"/>
      <c r="H3" s="53"/>
      <c r="I3" s="53"/>
      <c r="J3" s="53"/>
      <c r="K3" s="53"/>
      <c r="L3" s="53"/>
      <c r="M3" s="70" t="s">
        <v>2</v>
      </c>
      <c r="N3" s="7" t="s">
        <v>6</v>
      </c>
    </row>
    <row r="4" spans="1:14" ht="12.75">
      <c r="A4" s="71"/>
      <c r="B4" s="73"/>
      <c r="C4" s="29" t="s">
        <v>18</v>
      </c>
      <c r="D4" s="2">
        <v>45179</v>
      </c>
      <c r="E4" s="2">
        <f>D4+7</f>
        <v>45186</v>
      </c>
      <c r="F4" s="2">
        <f aca="true" t="shared" si="0" ref="F4:K4">E4+7</f>
        <v>45193</v>
      </c>
      <c r="G4" s="2">
        <v>45207</v>
      </c>
      <c r="H4" s="2">
        <f t="shared" si="0"/>
        <v>45214</v>
      </c>
      <c r="I4" s="2">
        <v>45228</v>
      </c>
      <c r="J4" s="37">
        <f t="shared" si="0"/>
        <v>45235</v>
      </c>
      <c r="K4" s="2">
        <f t="shared" si="0"/>
        <v>45242</v>
      </c>
      <c r="L4" s="2"/>
      <c r="M4" s="71"/>
      <c r="N4" s="7" t="s">
        <v>7</v>
      </c>
    </row>
    <row r="5" spans="1:14" s="23" customFormat="1" ht="12.75" customHeight="1">
      <c r="A5" s="24">
        <v>1</v>
      </c>
      <c r="B5" s="49" t="s">
        <v>71</v>
      </c>
      <c r="C5" s="21">
        <f>COUNTIF(D5:K5,"&lt;&gt;")</f>
        <v>2</v>
      </c>
      <c r="D5" s="3">
        <v>57</v>
      </c>
      <c r="E5" s="31">
        <v>66</v>
      </c>
      <c r="F5" s="31"/>
      <c r="G5" s="31"/>
      <c r="H5" s="24"/>
      <c r="I5" s="3"/>
      <c r="J5" s="31"/>
      <c r="K5" s="3"/>
      <c r="L5" s="3"/>
      <c r="M5" s="3">
        <f>SUM(D5:L5)</f>
        <v>123</v>
      </c>
      <c r="N5" s="22">
        <f aca="true" t="shared" si="1" ref="N5:N11">M5/C5</f>
        <v>61.5</v>
      </c>
    </row>
    <row r="6" spans="1:14" s="23" customFormat="1" ht="15">
      <c r="A6" s="24">
        <f aca="true" t="shared" si="2" ref="A6:A14">A5+1</f>
        <v>2</v>
      </c>
      <c r="B6" s="49" t="s">
        <v>29</v>
      </c>
      <c r="C6" s="21">
        <f>COUNTIF(D6:K6,"&lt;&gt;")</f>
        <v>2</v>
      </c>
      <c r="D6" s="3">
        <v>58.5</v>
      </c>
      <c r="E6" s="31">
        <v>62</v>
      </c>
      <c r="F6" s="31"/>
      <c r="G6" s="31"/>
      <c r="H6" s="24"/>
      <c r="I6" s="3"/>
      <c r="J6" s="31"/>
      <c r="K6" s="3"/>
      <c r="L6" s="3"/>
      <c r="M6" s="3">
        <f>SUM(D6:L6)</f>
        <v>120.5</v>
      </c>
      <c r="N6" s="22">
        <f t="shared" si="1"/>
        <v>60.25</v>
      </c>
    </row>
    <row r="7" spans="1:14" s="23" customFormat="1" ht="12.75">
      <c r="A7" s="24">
        <f t="shared" si="2"/>
        <v>3</v>
      </c>
      <c r="B7" s="38" t="s">
        <v>32</v>
      </c>
      <c r="C7" s="21">
        <f>COUNTIF(D7:K7,"&lt;&gt;")</f>
        <v>2</v>
      </c>
      <c r="D7" s="3">
        <v>59.5</v>
      </c>
      <c r="E7" s="31">
        <v>58.5</v>
      </c>
      <c r="F7" s="31"/>
      <c r="G7" s="31"/>
      <c r="H7" s="24"/>
      <c r="I7" s="3"/>
      <c r="J7" s="31"/>
      <c r="K7" s="3"/>
      <c r="L7" s="3"/>
      <c r="M7" s="3">
        <f>SUM(D7:L7)</f>
        <v>118</v>
      </c>
      <c r="N7" s="22">
        <f t="shared" si="1"/>
        <v>59</v>
      </c>
    </row>
    <row r="8" spans="1:14" s="23" customFormat="1" ht="12" customHeight="1">
      <c r="A8" s="24">
        <f t="shared" si="2"/>
        <v>4</v>
      </c>
      <c r="B8" s="38" t="s">
        <v>30</v>
      </c>
      <c r="C8" s="21">
        <f>COUNTIF(D8:K8,"&lt;&gt;")</f>
        <v>2</v>
      </c>
      <c r="D8" s="3">
        <v>48</v>
      </c>
      <c r="E8" s="31">
        <v>65.5</v>
      </c>
      <c r="F8" s="31"/>
      <c r="G8" s="31"/>
      <c r="H8" s="24"/>
      <c r="I8" s="3"/>
      <c r="J8" s="31"/>
      <c r="K8" s="3"/>
      <c r="L8" s="3"/>
      <c r="M8" s="3">
        <f>SUM(D8:L8)</f>
        <v>113.5</v>
      </c>
      <c r="N8" s="22">
        <f t="shared" si="1"/>
        <v>56.75</v>
      </c>
    </row>
    <row r="9" spans="1:14" s="23" customFormat="1" ht="12.75">
      <c r="A9" s="24">
        <f t="shared" si="2"/>
        <v>5</v>
      </c>
      <c r="B9" s="38" t="s">
        <v>75</v>
      </c>
      <c r="C9" s="21">
        <f>COUNTIF(D9:K9,"&lt;&gt;")</f>
        <v>1</v>
      </c>
      <c r="D9" s="3">
        <v>61</v>
      </c>
      <c r="E9" s="31"/>
      <c r="F9" s="31"/>
      <c r="G9" s="31"/>
      <c r="H9" s="24"/>
      <c r="I9" s="3"/>
      <c r="J9" s="31"/>
      <c r="K9" s="3"/>
      <c r="L9" s="3"/>
      <c r="M9" s="3">
        <f>SUM(D9:L9)</f>
        <v>61</v>
      </c>
      <c r="N9" s="22">
        <f t="shared" si="1"/>
        <v>61</v>
      </c>
    </row>
    <row r="10" spans="1:14" s="23" customFormat="1" ht="12.75">
      <c r="A10" s="24">
        <f t="shared" si="2"/>
        <v>6</v>
      </c>
      <c r="B10" s="38" t="s">
        <v>82</v>
      </c>
      <c r="C10" s="21">
        <f>COUNTIF(D10:K10,"&lt;&gt;")</f>
        <v>1</v>
      </c>
      <c r="D10" s="30"/>
      <c r="E10" s="39">
        <v>60</v>
      </c>
      <c r="F10" s="31"/>
      <c r="G10" s="31"/>
      <c r="H10" s="24"/>
      <c r="I10" s="3"/>
      <c r="J10" s="31"/>
      <c r="K10" s="3"/>
      <c r="L10" s="3"/>
      <c r="M10" s="3">
        <f>SUM(D10:L10)</f>
        <v>60</v>
      </c>
      <c r="N10" s="22">
        <f t="shared" si="1"/>
        <v>60</v>
      </c>
    </row>
    <row r="11" spans="1:14" s="23" customFormat="1" ht="12.75">
      <c r="A11" s="24">
        <f t="shared" si="2"/>
        <v>7</v>
      </c>
      <c r="B11" s="38" t="s">
        <v>81</v>
      </c>
      <c r="C11" s="21">
        <f>COUNTIF(D11:K11,"&lt;&gt;")</f>
        <v>1</v>
      </c>
      <c r="D11" s="3"/>
      <c r="E11" s="31">
        <v>59</v>
      </c>
      <c r="F11" s="31"/>
      <c r="G11" s="31"/>
      <c r="H11" s="24"/>
      <c r="I11" s="3"/>
      <c r="J11" s="31"/>
      <c r="K11" s="3"/>
      <c r="L11" s="3"/>
      <c r="M11" s="3">
        <f>SUM(D11:L11)</f>
        <v>59</v>
      </c>
      <c r="N11" s="22">
        <f t="shared" si="1"/>
        <v>59</v>
      </c>
    </row>
    <row r="12" spans="1:14" s="23" customFormat="1" ht="12.75">
      <c r="A12" s="24">
        <f t="shared" si="2"/>
        <v>8</v>
      </c>
      <c r="B12" s="38" t="s">
        <v>79</v>
      </c>
      <c r="C12" s="21">
        <f>COUNTIF(D12:K12,"&lt;&gt;")</f>
        <v>1</v>
      </c>
      <c r="D12" s="3"/>
      <c r="E12" s="31">
        <v>42.5</v>
      </c>
      <c r="F12" s="31"/>
      <c r="G12" s="31"/>
      <c r="H12" s="24"/>
      <c r="I12" s="3"/>
      <c r="J12" s="31"/>
      <c r="K12" s="3"/>
      <c r="L12" s="3"/>
      <c r="M12" s="3">
        <f>SUM(D12:L12)</f>
        <v>42.5</v>
      </c>
      <c r="N12" s="22">
        <f>M12/C12</f>
        <v>42.5</v>
      </c>
    </row>
    <row r="13" spans="1:14" s="23" customFormat="1" ht="15">
      <c r="A13" s="24">
        <f t="shared" si="2"/>
        <v>9</v>
      </c>
      <c r="B13" s="51" t="s">
        <v>74</v>
      </c>
      <c r="C13" s="21">
        <f>COUNTIF(D13:K13,"&lt;&gt;")</f>
        <v>1</v>
      </c>
      <c r="D13" s="30">
        <v>28</v>
      </c>
      <c r="E13" s="31"/>
      <c r="F13" s="31"/>
      <c r="G13" s="31"/>
      <c r="H13" s="24"/>
      <c r="I13" s="3"/>
      <c r="J13" s="31"/>
      <c r="K13" s="3"/>
      <c r="L13" s="3"/>
      <c r="M13" s="3">
        <f>SUM(D13:L13)</f>
        <v>28</v>
      </c>
      <c r="N13" s="22">
        <f>M13/C13</f>
        <v>28</v>
      </c>
    </row>
    <row r="14" spans="1:14" s="23" customFormat="1" ht="12.75">
      <c r="A14" s="24">
        <f t="shared" si="2"/>
        <v>10</v>
      </c>
      <c r="B14" s="38" t="s">
        <v>73</v>
      </c>
      <c r="C14" s="21">
        <f>COUNTIF(D14:K14,"&lt;&gt;")</f>
        <v>1</v>
      </c>
      <c r="D14" s="30">
        <v>24.5</v>
      </c>
      <c r="E14" s="31"/>
      <c r="F14" s="31"/>
      <c r="G14" s="31"/>
      <c r="H14" s="24"/>
      <c r="I14" s="3"/>
      <c r="J14" s="31"/>
      <c r="K14" s="3"/>
      <c r="L14" s="3"/>
      <c r="M14" s="3">
        <f>SUM(D14:L14)</f>
        <v>24.5</v>
      </c>
      <c r="N14" s="22">
        <f>M14/C14</f>
        <v>24.5</v>
      </c>
    </row>
    <row r="15" spans="1:14" s="23" customFormat="1" ht="15">
      <c r="A15" s="24">
        <f>A14+1</f>
        <v>11</v>
      </c>
      <c r="B15" s="49"/>
      <c r="C15" s="21"/>
      <c r="D15" s="30"/>
      <c r="E15" s="31"/>
      <c r="F15" s="31"/>
      <c r="G15" s="31"/>
      <c r="H15" s="24"/>
      <c r="I15" s="3"/>
      <c r="J15" s="31"/>
      <c r="K15" s="3"/>
      <c r="L15" s="3"/>
      <c r="M15" s="3"/>
      <c r="N15" s="22"/>
    </row>
    <row r="16" spans="1:14" ht="12.75">
      <c r="A16" s="57" t="s">
        <v>31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12.75">
      <c r="A18" s="56" t="s">
        <v>3</v>
      </c>
      <c r="B18" s="55" t="s">
        <v>5</v>
      </c>
      <c r="C18" s="27" t="s">
        <v>7</v>
      </c>
      <c r="D18" s="7">
        <f>SUM(D5:D15)/D20</f>
        <v>48.07142857142857</v>
      </c>
      <c r="E18" s="7">
        <f>SUM(E5:E15)/E20</f>
        <v>59.07142857142857</v>
      </c>
      <c r="F18" s="32"/>
      <c r="G18" s="32"/>
      <c r="H18" s="7"/>
      <c r="I18" s="7"/>
      <c r="J18" s="31"/>
      <c r="K18" s="7"/>
      <c r="L18" s="7"/>
      <c r="M18" s="4"/>
      <c r="N18" s="13"/>
    </row>
    <row r="19" spans="1:14" ht="12.75">
      <c r="A19" s="56"/>
      <c r="B19" s="55"/>
      <c r="C19" s="27" t="s">
        <v>19</v>
      </c>
      <c r="D19" s="7">
        <f>MAX(D5:D15)</f>
        <v>61</v>
      </c>
      <c r="E19" s="7">
        <f>MAX(E5:E15)</f>
        <v>66</v>
      </c>
      <c r="F19" s="32"/>
      <c r="G19" s="32"/>
      <c r="H19" s="7"/>
      <c r="I19" s="7"/>
      <c r="J19" s="31"/>
      <c r="K19" s="7"/>
      <c r="L19" s="7"/>
      <c r="M19" s="11"/>
      <c r="N19" s="12"/>
    </row>
    <row r="20" spans="1:14" ht="12.75">
      <c r="A20" s="56"/>
      <c r="B20" s="55"/>
      <c r="C20" s="27" t="s">
        <v>6</v>
      </c>
      <c r="D20" s="9">
        <f>COUNTIF(D5:D15,"&lt;&gt;")</f>
        <v>7</v>
      </c>
      <c r="E20" s="9">
        <f>COUNTIF(E5:E15,"&lt;&gt;")</f>
        <v>7</v>
      </c>
      <c r="F20" s="33"/>
      <c r="G20" s="33"/>
      <c r="H20" s="9"/>
      <c r="I20" s="9"/>
      <c r="J20" s="31"/>
      <c r="K20" s="9"/>
      <c r="L20" s="9"/>
      <c r="M20" s="13"/>
      <c r="N20" s="12"/>
    </row>
    <row r="21" spans="1:14" ht="12.75">
      <c r="A21" s="56"/>
      <c r="B21" s="54" t="s">
        <v>4</v>
      </c>
      <c r="C21" s="26" t="s">
        <v>20</v>
      </c>
      <c r="D21" s="6" t="s">
        <v>16</v>
      </c>
      <c r="E21" s="6" t="s">
        <v>16</v>
      </c>
      <c r="F21" s="34"/>
      <c r="G21" s="34"/>
      <c r="H21" s="6"/>
      <c r="I21" s="6"/>
      <c r="J21" s="31"/>
      <c r="K21" s="6"/>
      <c r="L21" s="6"/>
      <c r="M21" s="14"/>
      <c r="N21" s="12"/>
    </row>
    <row r="22" spans="1:14" ht="12.75">
      <c r="A22" s="56"/>
      <c r="B22" s="54"/>
      <c r="C22" s="26" t="s">
        <v>21</v>
      </c>
      <c r="D22" s="6" t="s">
        <v>25</v>
      </c>
      <c r="E22" s="6" t="s">
        <v>25</v>
      </c>
      <c r="F22" s="36"/>
      <c r="G22" s="34"/>
      <c r="H22" s="6"/>
      <c r="I22" s="6"/>
      <c r="J22" s="31"/>
      <c r="K22" s="6"/>
      <c r="L22" s="18"/>
      <c r="M22" s="15"/>
      <c r="N22" s="16"/>
    </row>
    <row r="23" spans="1:14" ht="12.75">
      <c r="A23" s="56"/>
      <c r="B23" s="54"/>
      <c r="C23" s="26" t="s">
        <v>22</v>
      </c>
      <c r="D23" s="35" t="s">
        <v>76</v>
      </c>
      <c r="E23" s="35" t="s">
        <v>85</v>
      </c>
      <c r="F23" s="34"/>
      <c r="G23" s="34"/>
      <c r="H23" s="6"/>
      <c r="I23" s="6"/>
      <c r="J23" s="31"/>
      <c r="K23" s="6"/>
      <c r="L23" s="6"/>
      <c r="M23" s="15"/>
      <c r="N23" s="16"/>
    </row>
    <row r="24" spans="1:14" ht="12.75" customHeight="1">
      <c r="A24" s="56"/>
      <c r="B24" s="54"/>
      <c r="C24" s="26" t="s">
        <v>23</v>
      </c>
      <c r="D24" s="6" t="s">
        <v>26</v>
      </c>
      <c r="E24" s="6" t="s">
        <v>26</v>
      </c>
      <c r="F24" s="34"/>
      <c r="G24" s="34"/>
      <c r="H24" s="6"/>
      <c r="I24" s="6"/>
      <c r="J24" s="31"/>
      <c r="K24" s="6"/>
      <c r="L24" s="18"/>
      <c r="M24" s="15"/>
      <c r="N24" s="16"/>
    </row>
    <row r="25" spans="1:14" s="5" customFormat="1" ht="12.75" customHeight="1">
      <c r="A25" s="56"/>
      <c r="B25" s="54"/>
      <c r="C25" s="26" t="s">
        <v>24</v>
      </c>
      <c r="D25" s="6" t="s">
        <v>17</v>
      </c>
      <c r="E25" s="6" t="s">
        <v>17</v>
      </c>
      <c r="F25" s="34"/>
      <c r="G25" s="34"/>
      <c r="H25" s="6"/>
      <c r="I25" s="6"/>
      <c r="J25" s="31"/>
      <c r="K25" s="6"/>
      <c r="L25" s="6"/>
      <c r="M25" s="15"/>
      <c r="N25" s="16"/>
    </row>
    <row r="26" spans="1:14" s="8" customFormat="1" ht="12.75">
      <c r="A26" s="19"/>
      <c r="B26" s="4"/>
      <c r="C26" s="4"/>
      <c r="D26" s="20">
        <v>23</v>
      </c>
      <c r="E26" s="20">
        <v>26</v>
      </c>
      <c r="F26" s="20"/>
      <c r="G26" s="20"/>
      <c r="H26" s="17"/>
      <c r="I26" s="17"/>
      <c r="J26" s="17"/>
      <c r="K26" s="17"/>
      <c r="L26" s="17"/>
      <c r="M26" s="15"/>
      <c r="N26" s="16"/>
    </row>
    <row r="27" spans="1:14" s="10" customFormat="1" ht="12.75">
      <c r="A27" s="4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/>
      <c r="N27" s="8"/>
    </row>
    <row r="28" ht="11.25" customHeight="1"/>
    <row r="30" ht="12.75">
      <c r="O30" s="8"/>
    </row>
  </sheetData>
  <sheetProtection/>
  <mergeCells count="11">
    <mergeCell ref="A3:A4"/>
    <mergeCell ref="D3:L3"/>
    <mergeCell ref="B21:B25"/>
    <mergeCell ref="B18:B20"/>
    <mergeCell ref="A18:A25"/>
    <mergeCell ref="A16:N17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97" zoomScaleNormal="97" zoomScalePageLayoutView="0" workbookViewId="0" topLeftCell="A17">
      <selection activeCell="D25" sqref="D25:D31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1" t="s">
        <v>15</v>
      </c>
      <c r="B1" s="91"/>
      <c r="C1" s="91"/>
      <c r="D1" s="91"/>
      <c r="E1" s="91"/>
      <c r="F1" s="91"/>
      <c r="G1" s="43"/>
      <c r="H1" s="43"/>
    </row>
    <row r="2" spans="1:8" ht="13.5" customHeight="1">
      <c r="A2" s="92">
        <v>45179</v>
      </c>
      <c r="B2" s="93"/>
      <c r="C2" s="93"/>
      <c r="D2" s="92">
        <v>45179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40" t="s">
        <v>75</v>
      </c>
      <c r="B5" s="41">
        <v>875</v>
      </c>
      <c r="C5" s="41">
        <f aca="true" t="shared" si="0" ref="C5:C11">ABS(1179-B5)</f>
        <v>304</v>
      </c>
      <c r="D5" s="40" t="s">
        <v>74</v>
      </c>
      <c r="E5" s="40">
        <v>150000</v>
      </c>
      <c r="F5" s="40">
        <f aca="true" t="shared" si="1" ref="F5:F11">ABS(190000-E5)</f>
        <v>40000</v>
      </c>
      <c r="H5" s="46"/>
      <c r="J5" s="46"/>
      <c r="K5" s="47"/>
    </row>
    <row r="6" spans="1:11" ht="15">
      <c r="A6" s="38" t="s">
        <v>30</v>
      </c>
      <c r="B6" s="31">
        <v>735</v>
      </c>
      <c r="C6" s="52">
        <f t="shared" si="0"/>
        <v>444</v>
      </c>
      <c r="D6" s="49" t="s">
        <v>71</v>
      </c>
      <c r="E6" s="38">
        <v>103190</v>
      </c>
      <c r="F6" s="51">
        <f t="shared" si="1"/>
        <v>86810</v>
      </c>
      <c r="H6" s="46"/>
      <c r="J6" s="46"/>
      <c r="K6" s="47"/>
    </row>
    <row r="7" spans="1:11" ht="15">
      <c r="A7" s="49" t="s">
        <v>29</v>
      </c>
      <c r="B7" s="31">
        <v>568</v>
      </c>
      <c r="C7" s="52">
        <f t="shared" si="0"/>
        <v>611</v>
      </c>
      <c r="D7" s="49" t="s">
        <v>29</v>
      </c>
      <c r="E7" s="38">
        <v>84000</v>
      </c>
      <c r="F7" s="51">
        <f t="shared" si="1"/>
        <v>106000</v>
      </c>
      <c r="H7" s="46"/>
      <c r="J7" s="46"/>
      <c r="K7" s="47"/>
    </row>
    <row r="8" spans="1:11" ht="15">
      <c r="A8" s="38" t="s">
        <v>73</v>
      </c>
      <c r="B8" s="39">
        <v>278</v>
      </c>
      <c r="C8" s="52">
        <f t="shared" si="0"/>
        <v>901</v>
      </c>
      <c r="D8" s="38" t="s">
        <v>73</v>
      </c>
      <c r="E8" s="49">
        <v>15000</v>
      </c>
      <c r="F8" s="51">
        <f t="shared" si="1"/>
        <v>175000</v>
      </c>
      <c r="H8" s="46"/>
      <c r="J8" s="46"/>
      <c r="K8" s="47"/>
    </row>
    <row r="9" spans="1:11" ht="15">
      <c r="A9" s="49" t="s">
        <v>71</v>
      </c>
      <c r="B9" s="31">
        <v>201</v>
      </c>
      <c r="C9" s="52">
        <f t="shared" si="0"/>
        <v>978</v>
      </c>
      <c r="D9" s="38" t="s">
        <v>30</v>
      </c>
      <c r="E9" s="51">
        <v>5252</v>
      </c>
      <c r="F9" s="51">
        <f t="shared" si="1"/>
        <v>184748</v>
      </c>
      <c r="H9" s="46"/>
      <c r="J9" s="46"/>
      <c r="K9" s="47"/>
    </row>
    <row r="10" spans="1:11" ht="15">
      <c r="A10" s="38" t="s">
        <v>32</v>
      </c>
      <c r="B10" s="31">
        <v>157</v>
      </c>
      <c r="C10" s="52">
        <f t="shared" si="0"/>
        <v>1022</v>
      </c>
      <c r="D10" s="38" t="s">
        <v>32</v>
      </c>
      <c r="E10" s="51">
        <v>1855</v>
      </c>
      <c r="F10" s="51">
        <f t="shared" si="1"/>
        <v>188145</v>
      </c>
      <c r="H10" s="46"/>
      <c r="J10" s="46"/>
      <c r="K10" s="47"/>
    </row>
    <row r="11" spans="1:11" ht="15">
      <c r="A11" s="51" t="s">
        <v>74</v>
      </c>
      <c r="B11" s="39">
        <v>23</v>
      </c>
      <c r="C11" s="52">
        <f t="shared" si="0"/>
        <v>1156</v>
      </c>
      <c r="D11" s="38" t="s">
        <v>75</v>
      </c>
      <c r="E11" s="38">
        <v>663000</v>
      </c>
      <c r="F11" s="51">
        <f t="shared" si="1"/>
        <v>473000</v>
      </c>
      <c r="H11" s="46"/>
      <c r="J11" s="46"/>
      <c r="K11" s="47"/>
    </row>
    <row r="12" spans="1:11" ht="15">
      <c r="A12" s="38"/>
      <c r="B12" s="39"/>
      <c r="C12" s="52"/>
      <c r="D12" s="38"/>
      <c r="E12" s="38"/>
      <c r="F12" s="51"/>
      <c r="H12" s="46"/>
      <c r="J12" s="46"/>
      <c r="K12" s="47"/>
    </row>
    <row r="13" spans="1:11" ht="15">
      <c r="A13" s="38"/>
      <c r="B13" s="39"/>
      <c r="C13" s="52"/>
      <c r="D13" s="38"/>
      <c r="E13" s="49"/>
      <c r="F13" s="51"/>
      <c r="H13" s="46"/>
      <c r="J13" s="46"/>
      <c r="K13" s="47"/>
    </row>
    <row r="14" spans="1:11" ht="15">
      <c r="A14" s="49"/>
      <c r="B14" s="48"/>
      <c r="C14" s="48"/>
      <c r="D14" s="38"/>
      <c r="E14" s="38"/>
      <c r="F14" s="49"/>
      <c r="H14" s="46"/>
      <c r="J14" s="46"/>
      <c r="K14" s="47"/>
    </row>
    <row r="15" spans="1:6" ht="15">
      <c r="A15" s="49"/>
      <c r="B15" s="48"/>
      <c r="C15" s="48"/>
      <c r="D15" s="49"/>
      <c r="E15" s="38"/>
      <c r="F15" s="49"/>
    </row>
    <row r="16" spans="1:6" ht="12.75">
      <c r="A16" s="94" t="s">
        <v>14</v>
      </c>
      <c r="B16" s="95"/>
      <c r="C16" s="95"/>
      <c r="D16" s="95"/>
      <c r="E16" s="95"/>
      <c r="F16" s="96"/>
    </row>
    <row r="17" spans="1:8" ht="12.75">
      <c r="A17" s="74" t="s">
        <v>27</v>
      </c>
      <c r="B17" s="75"/>
      <c r="C17" s="76"/>
      <c r="D17" s="74" t="s">
        <v>28</v>
      </c>
      <c r="E17" s="75"/>
      <c r="F17" s="76"/>
      <c r="G17" s="44"/>
      <c r="H17" s="44"/>
    </row>
    <row r="18" spans="1:8" ht="12.75">
      <c r="A18" s="77"/>
      <c r="B18" s="78"/>
      <c r="C18" s="79"/>
      <c r="D18" s="77"/>
      <c r="E18" s="78"/>
      <c r="F18" s="79"/>
      <c r="G18" s="44"/>
      <c r="H18" s="44"/>
    </row>
    <row r="19" spans="1:8" ht="12.75">
      <c r="A19" s="80" t="s">
        <v>78</v>
      </c>
      <c r="B19" s="81"/>
      <c r="C19" s="82"/>
      <c r="D19" s="80" t="s">
        <v>77</v>
      </c>
      <c r="E19" s="86"/>
      <c r="F19" s="87"/>
      <c r="G19" s="45"/>
      <c r="H19" s="45"/>
    </row>
    <row r="20" spans="1:8" ht="12.75">
      <c r="A20" s="83"/>
      <c r="B20" s="84"/>
      <c r="C20" s="85"/>
      <c r="D20" s="88"/>
      <c r="E20" s="89"/>
      <c r="F20" s="90"/>
      <c r="G20" s="45"/>
      <c r="H20" s="45"/>
    </row>
    <row r="21" spans="1:6" ht="12.75">
      <c r="A21" s="91" t="s">
        <v>15</v>
      </c>
      <c r="B21" s="91"/>
      <c r="C21" s="91"/>
      <c r="D21" s="91"/>
      <c r="E21" s="91"/>
      <c r="F21" s="91"/>
    </row>
    <row r="22" spans="1:6" ht="12.75">
      <c r="A22" s="92">
        <v>45186</v>
      </c>
      <c r="B22" s="93"/>
      <c r="C22" s="93"/>
      <c r="D22" s="92">
        <v>45186</v>
      </c>
      <c r="E22" s="93"/>
      <c r="F22" s="93"/>
    </row>
    <row r="23" spans="1:6" ht="12.75">
      <c r="A23" s="93" t="s">
        <v>9</v>
      </c>
      <c r="B23" s="93"/>
      <c r="C23" s="93"/>
      <c r="D23" s="93" t="s">
        <v>10</v>
      </c>
      <c r="E23" s="93"/>
      <c r="F23" s="93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40" t="s">
        <v>80</v>
      </c>
      <c r="B25" s="41">
        <v>55</v>
      </c>
      <c r="C25" s="41">
        <f>ABS(54-B25)</f>
        <v>1</v>
      </c>
      <c r="D25" s="40" t="s">
        <v>32</v>
      </c>
      <c r="E25" s="40">
        <v>25</v>
      </c>
      <c r="F25" s="40">
        <f>ABS(22-E25)</f>
        <v>3</v>
      </c>
    </row>
    <row r="26" spans="1:6" ht="15">
      <c r="A26" s="38" t="s">
        <v>32</v>
      </c>
      <c r="B26" s="31">
        <v>45</v>
      </c>
      <c r="C26" s="52">
        <f>ABS(54-B26)</f>
        <v>9</v>
      </c>
      <c r="D26" s="51" t="s">
        <v>80</v>
      </c>
      <c r="E26" s="51">
        <v>13</v>
      </c>
      <c r="F26" s="51">
        <f>ABS(22-E26)</f>
        <v>9</v>
      </c>
    </row>
    <row r="27" spans="1:6" ht="15">
      <c r="A27" s="38" t="s">
        <v>81</v>
      </c>
      <c r="B27" s="39">
        <v>70</v>
      </c>
      <c r="C27" s="52">
        <f>ABS(54-B27)</f>
        <v>16</v>
      </c>
      <c r="D27" s="38" t="s">
        <v>30</v>
      </c>
      <c r="E27" s="49">
        <v>13</v>
      </c>
      <c r="F27" s="51">
        <f>ABS(22-E27)</f>
        <v>9</v>
      </c>
    </row>
    <row r="28" spans="1:6" ht="15">
      <c r="A28" s="38" t="s">
        <v>30</v>
      </c>
      <c r="B28" s="31">
        <v>72</v>
      </c>
      <c r="C28" s="52">
        <f>ABS(54-B28)</f>
        <v>18</v>
      </c>
      <c r="D28" s="51" t="s">
        <v>82</v>
      </c>
      <c r="E28" s="51">
        <v>13</v>
      </c>
      <c r="F28" s="51">
        <f>ABS(22-E28)</f>
        <v>9</v>
      </c>
    </row>
    <row r="29" spans="1:6" ht="15">
      <c r="A29" s="51" t="s">
        <v>82</v>
      </c>
      <c r="B29" s="52">
        <v>73</v>
      </c>
      <c r="C29" s="52">
        <f>ABS(54-B29)</f>
        <v>19</v>
      </c>
      <c r="D29" s="38" t="s">
        <v>81</v>
      </c>
      <c r="E29" s="38">
        <v>12</v>
      </c>
      <c r="F29" s="51">
        <f>ABS(22-E29)</f>
        <v>10</v>
      </c>
    </row>
    <row r="30" spans="1:6" ht="15">
      <c r="A30" s="49" t="s">
        <v>29</v>
      </c>
      <c r="B30" s="31">
        <v>32</v>
      </c>
      <c r="C30" s="52">
        <f>ABS(54-B30)</f>
        <v>22</v>
      </c>
      <c r="D30" s="49" t="s">
        <v>29</v>
      </c>
      <c r="E30" s="51">
        <v>9</v>
      </c>
      <c r="F30" s="51">
        <f>ABS(22-E30)</f>
        <v>13</v>
      </c>
    </row>
    <row r="31" spans="1:6" ht="15">
      <c r="A31" s="51" t="s">
        <v>79</v>
      </c>
      <c r="B31" s="39">
        <v>32</v>
      </c>
      <c r="C31" s="52">
        <f>ABS(54-B31)</f>
        <v>22</v>
      </c>
      <c r="D31" s="51" t="s">
        <v>79</v>
      </c>
      <c r="E31" s="38">
        <v>9</v>
      </c>
      <c r="F31" s="51">
        <f>ABS(22-E31)</f>
        <v>13</v>
      </c>
    </row>
    <row r="32" spans="1:6" ht="15">
      <c r="A32" s="38"/>
      <c r="B32" s="39"/>
      <c r="C32" s="52"/>
      <c r="D32" s="38"/>
      <c r="E32" s="38"/>
      <c r="F32" s="51"/>
    </row>
    <row r="33" spans="1:6" ht="15">
      <c r="A33" s="38"/>
      <c r="B33" s="39"/>
      <c r="C33" s="52"/>
      <c r="D33" s="38"/>
      <c r="E33" s="49"/>
      <c r="F33" s="51"/>
    </row>
    <row r="34" spans="1:6" ht="15">
      <c r="A34" s="49"/>
      <c r="B34" s="48"/>
      <c r="C34" s="48"/>
      <c r="D34" s="38"/>
      <c r="E34" s="38"/>
      <c r="F34" s="49"/>
    </row>
    <row r="35" spans="1:6" ht="15">
      <c r="A35" s="49"/>
      <c r="B35" s="48"/>
      <c r="C35" s="48"/>
      <c r="D35" s="49"/>
      <c r="E35" s="38"/>
      <c r="F35" s="49"/>
    </row>
    <row r="36" spans="1:6" ht="12.75">
      <c r="A36" s="94" t="s">
        <v>14</v>
      </c>
      <c r="B36" s="95"/>
      <c r="C36" s="95"/>
      <c r="D36" s="95"/>
      <c r="E36" s="95"/>
      <c r="F36" s="96"/>
    </row>
    <row r="37" spans="1:6" ht="12.75">
      <c r="A37" s="74" t="s">
        <v>27</v>
      </c>
      <c r="B37" s="75"/>
      <c r="C37" s="76"/>
      <c r="D37" s="74" t="s">
        <v>28</v>
      </c>
      <c r="E37" s="75"/>
      <c r="F37" s="76"/>
    </row>
    <row r="38" spans="1:6" ht="12.75">
      <c r="A38" s="77"/>
      <c r="B38" s="78"/>
      <c r="C38" s="79"/>
      <c r="D38" s="77"/>
      <c r="E38" s="78"/>
      <c r="F38" s="79"/>
    </row>
    <row r="39" spans="1:6" ht="12.75">
      <c r="A39" s="80" t="s">
        <v>84</v>
      </c>
      <c r="B39" s="81"/>
      <c r="C39" s="82"/>
      <c r="D39" s="80" t="s">
        <v>83</v>
      </c>
      <c r="E39" s="86"/>
      <c r="F39" s="87"/>
    </row>
    <row r="40" spans="1:6" ht="12.75">
      <c r="A40" s="83"/>
      <c r="B40" s="84"/>
      <c r="C40" s="85"/>
      <c r="D40" s="88"/>
      <c r="E40" s="89"/>
      <c r="F40" s="90"/>
    </row>
  </sheetData>
  <sheetProtection/>
  <mergeCells count="20"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50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8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8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42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8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8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9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9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8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8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9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2023-09-17T20:47:13Z</dcterms:modified>
  <cp:category/>
  <cp:version/>
  <cp:contentType/>
  <cp:contentStatus/>
</cp:coreProperties>
</file>