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<sst xmlns="http://schemas.openxmlformats.org/spreadsheetml/2006/main" count="229" uniqueCount="85">
  <si>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</si>
  <si>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</si>
  <si>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</si>
  <si>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</si>
  <si>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</si>
  <si>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</si>
  <si>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</si>
  <si>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</si>
  <si>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</si>
  <si>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</si>
  <si>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</si>
  <si>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</si>
  <si>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</si>
  <si>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</si>
  <si>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</si>
  <si>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</si>
  <si>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</si>
  <si>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</si>
  <si>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</si>
  <si>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</si>
  <si>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</si>
  <si>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</si>
  <si>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</si>
  <si>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</si>
  <si>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</si>
  <si>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</si>
  <si>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</si>
  <si>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NBTE</t>
  </si>
  <si>
    <t>Wipe Out Bonus Round</t>
  </si>
  <si>
    <t>Bonus Questions #1 &amp; #2</t>
  </si>
  <si>
    <t>The Forge Inn - Glenfield - Sunday Night League Cup</t>
  </si>
  <si>
    <t>Wipe out High</t>
  </si>
  <si>
    <t>Wipe Out Low</t>
  </si>
  <si>
    <t>YOUR MUM</t>
  </si>
  <si>
    <t>NORFOLK N CHANCE</t>
  </si>
  <si>
    <t>IN THE CORNER</t>
  </si>
  <si>
    <t>THREE AMIGOS</t>
  </si>
  <si>
    <t>UNIBVERSALLY CHALLANGED</t>
  </si>
  <si>
    <t>CHARLIES ANGELS</t>
  </si>
  <si>
    <t>CHALFONTS</t>
  </si>
  <si>
    <t>IZZY WIZZY</t>
  </si>
  <si>
    <t>MUSIC INTROS</t>
  </si>
  <si>
    <t>GENERAL KNOWLEDGE</t>
  </si>
  <si>
    <t>SPAGHETEE</t>
  </si>
  <si>
    <t>MOORE OF THE SAME</t>
  </si>
  <si>
    <t>NAMELESS</t>
  </si>
  <si>
    <t>SUNS OUT PLUMBS OUT</t>
  </si>
  <si>
    <t>FAMOUS FIVE</t>
  </si>
  <si>
    <t>ELITE FOUR</t>
  </si>
  <si>
    <t>HICKLINGS</t>
  </si>
  <si>
    <t>YOUR MUM (1)</t>
  </si>
  <si>
    <t>Three Amigos 13</t>
  </si>
  <si>
    <t>FOOD &amp; DRINK</t>
  </si>
  <si>
    <t>FAMOUS FACES</t>
  </si>
  <si>
    <t>MUSIC TRIVIA</t>
  </si>
  <si>
    <t>The Forge Inn - Glenfield - Sunday Night Quiz League #44</t>
  </si>
  <si>
    <t>NO QUIZ 16-Jul</t>
  </si>
  <si>
    <t>ABBIE &amp; JAMIE</t>
  </si>
  <si>
    <t>QUIZARD OF OZ</t>
  </si>
  <si>
    <t>BEAST</t>
  </si>
  <si>
    <t>CHAMPS</t>
  </si>
  <si>
    <t>SUNS OUT PLUMS OUT</t>
  </si>
  <si>
    <t xml:space="preserve">SORE LOSERS </t>
  </si>
  <si>
    <t>UNIVERSALLY CHALLANGED</t>
  </si>
  <si>
    <t>SPAGHETTE</t>
  </si>
  <si>
    <t xml:space="preserve">GREASE MONKEYS </t>
  </si>
  <si>
    <t>ROUNDHILL</t>
  </si>
  <si>
    <t>GREASE MONKEYS</t>
  </si>
  <si>
    <t>ROUNDHILL 2</t>
  </si>
  <si>
    <t>CHALFOINTS 14</t>
  </si>
  <si>
    <t>SORE LOSERS</t>
  </si>
  <si>
    <t>QUIZZAR OF OZ</t>
  </si>
  <si>
    <t>TV &amp; FILM</t>
  </si>
  <si>
    <t>DINGBATS</t>
  </si>
  <si>
    <t>SPORT &amp; LEISURE</t>
  </si>
  <si>
    <t>NO HOPERS</t>
  </si>
  <si>
    <t>STEVE &amp; BARBARA</t>
  </si>
  <si>
    <t>ROLLIN FAIRSTONES</t>
  </si>
  <si>
    <t>CHALFONTS/IN THE CORNER 12</t>
  </si>
  <si>
    <t>SUND OUT PLUMS OUT 2</t>
  </si>
  <si>
    <t>ROLLING FAIRSTONES</t>
  </si>
  <si>
    <t>Week Number: #3</t>
  </si>
  <si>
    <t>TOP 5'S</t>
  </si>
  <si>
    <t>HISTORY &amp; GEOGRAPHY</t>
  </si>
  <si>
    <t>SCIENCE &amp; NATURE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</si>
</sst>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2" borderId="1" xfId="0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85" zoomScaleNormal="85" workbookViewId="0" topLeftCell="A1">
      <selection activeCell="D3" sqref="D3:L3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4.28125" style="1" bestFit="1" customWidth="1"/>
    <col min="4" max="4" width="14.7109375" style="1" bestFit="1" customWidth="1"/>
    <col min="5" max="5" width="11.7109375" style="1" bestFit="1" customWidth="1"/>
    <col min="6" max="6" width="14.7109375" style="1" bestFit="1" customWidth="1"/>
    <col min="7" max="7" width="12.28125" style="1" customWidth="1"/>
    <col min="8" max="8" width="15.140625" style="1" bestFit="1" customWidth="1"/>
    <col min="9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12" bestFit="1" customWidth="1"/>
  </cols>
  <sheetData>
    <row r="1" spans="1:14" ht="12.75">
      <c r="A1" s="56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12.75">
      <c r="A2" s="59" t="s">
        <v>16</v>
      </c>
      <c r="B2" s="60"/>
      <c r="C2" s="60"/>
      <c r="D2" s="60"/>
      <c r="E2" s="60"/>
      <c r="F2" s="60"/>
      <c r="G2" s="60"/>
      <c r="H2" s="61">
        <v>3</v>
      </c>
      <c r="I2" s="61"/>
      <c r="J2" s="61"/>
      <c r="K2" s="61"/>
      <c r="L2" s="61"/>
      <c r="M2" s="62"/>
      <c r="N2"/>
    </row>
    <row r="3" spans="1:14" ht="12.75" customHeight="1">
      <c r="A3" s="63" t="s">
        <v>0</v>
      </c>
      <c r="B3" s="65" t="s">
        <v>1</v>
      </c>
      <c r="C3" s="63" t="s">
        <v>17</v>
      </c>
      <c r="D3" s="67" t="s">
        <v>24</v>
      </c>
      <c r="E3" s="67"/>
      <c r="F3" s="67"/>
      <c r="G3" s="67"/>
      <c r="H3" s="67"/>
      <c r="I3" s="67"/>
      <c r="J3" s="67"/>
      <c r="K3" s="67"/>
      <c r="L3" s="67"/>
      <c r="M3" s="63" t="s">
        <v>3</v>
      </c>
      <c r="N3" s="11" t="s">
        <v>14</v>
      </c>
    </row>
    <row r="4" spans="1:14" ht="12.75">
      <c r="A4" s="64"/>
      <c r="B4" s="66"/>
      <c r="C4" s="64"/>
      <c r="D4" s="2">
        <v>42904</v>
      </c>
      <c r="E4" s="2">
        <f>D4+7</f>
        <v>42911</v>
      </c>
      <c r="F4" s="2">
        <f>E4+7</f>
        <v>42918</v>
      </c>
      <c r="G4" s="2">
        <f>F4+7</f>
        <v>42925</v>
      </c>
      <c r="H4" s="2" t="s">
        <v>56</v>
      </c>
      <c r="I4" s="2">
        <v>42939</v>
      </c>
      <c r="J4" s="2">
        <v>42946</v>
      </c>
      <c r="K4" s="2">
        <v>42953</v>
      </c>
      <c r="L4" s="2">
        <v>42960</v>
      </c>
      <c r="M4" s="64"/>
      <c r="N4" s="11" t="s">
        <v>15</v>
      </c>
    </row>
    <row r="5" spans="1:14" s="35" customFormat="1" ht="12.75" customHeight="1">
      <c r="A5" s="36">
        <v>1</v>
      </c>
      <c r="B5" s="38" t="s">
        <v>35</v>
      </c>
      <c r="C5" s="5">
        <f>COUNTIF(D5:L5,"&lt;&gt;")</f>
        <v>3</v>
      </c>
      <c r="D5" s="5">
        <v>53</v>
      </c>
      <c r="E5" s="5">
        <v>63</v>
      </c>
      <c r="F5" s="5">
        <v>59</v>
      </c>
      <c r="G5" s="5"/>
      <c r="H5" s="42"/>
      <c r="I5" s="5"/>
      <c r="J5" s="5"/>
      <c r="K5" s="5"/>
      <c r="L5" s="5"/>
      <c r="M5" s="5">
        <f>SUM(D5:L5)</f>
        <v>175</v>
      </c>
      <c r="N5" s="34">
        <f aca="true" t="shared" si="0" ref="N5:N29">M5/C5</f>
        <v>58.333333333333336</v>
      </c>
    </row>
    <row r="6" spans="1:14" s="35" customFormat="1" ht="12.75">
      <c r="A6" s="36">
        <f aca="true" t="shared" si="1" ref="A6:A16">A5+1</f>
        <v>2</v>
      </c>
      <c r="B6" s="38" t="s">
        <v>39</v>
      </c>
      <c r="C6" s="5">
        <f>COUNTIF(D6:L6,"&lt;&gt;")</f>
        <v>3</v>
      </c>
      <c r="D6" s="5">
        <v>50.5</v>
      </c>
      <c r="E6" s="5">
        <v>61.5</v>
      </c>
      <c r="F6" s="5">
        <v>56.5</v>
      </c>
      <c r="G6" s="5"/>
      <c r="H6" s="42"/>
      <c r="I6" s="5"/>
      <c r="J6" s="5"/>
      <c r="K6" s="5"/>
      <c r="L6" s="5"/>
      <c r="M6" s="5">
        <f>SUM(D6:L6)</f>
        <v>168.5</v>
      </c>
      <c r="N6" s="34">
        <f t="shared" si="0"/>
        <v>56.166666666666664</v>
      </c>
    </row>
    <row r="7" spans="1:14" s="35" customFormat="1" ht="12.75">
      <c r="A7" s="36">
        <f t="shared" si="1"/>
        <v>3</v>
      </c>
      <c r="B7" s="38" t="s">
        <v>43</v>
      </c>
      <c r="C7" s="5">
        <f>COUNTIF(D7:L7,"&lt;&gt;")</f>
        <v>3</v>
      </c>
      <c r="D7" s="5">
        <v>51</v>
      </c>
      <c r="E7" s="5">
        <v>56</v>
      </c>
      <c r="F7" s="5">
        <v>54</v>
      </c>
      <c r="G7" s="5"/>
      <c r="H7" s="42"/>
      <c r="I7" s="5"/>
      <c r="J7" s="5"/>
      <c r="K7" s="5"/>
      <c r="L7" s="5"/>
      <c r="M7" s="5">
        <f>SUM(D7:L7)</f>
        <v>161</v>
      </c>
      <c r="N7" s="34">
        <f t="shared" si="0"/>
        <v>53.666666666666664</v>
      </c>
    </row>
    <row r="8" spans="1:14" s="35" customFormat="1" ht="12" customHeight="1">
      <c r="A8" s="36">
        <f t="shared" si="1"/>
        <v>4</v>
      </c>
      <c r="B8" s="38" t="s">
        <v>36</v>
      </c>
      <c r="C8" s="5">
        <f>COUNTIF(D8:L8,"&lt;&gt;")</f>
        <v>3</v>
      </c>
      <c r="D8" s="5">
        <v>57</v>
      </c>
      <c r="E8" s="5">
        <v>48.5</v>
      </c>
      <c r="F8" s="5">
        <v>52</v>
      </c>
      <c r="G8" s="5"/>
      <c r="H8" s="42"/>
      <c r="I8" s="5"/>
      <c r="J8" s="5"/>
      <c r="K8" s="5"/>
      <c r="L8" s="5"/>
      <c r="M8" s="5">
        <f>SUM(D8:L8)</f>
        <v>157.5</v>
      </c>
      <c r="N8" s="34">
        <f t="shared" si="0"/>
        <v>52.5</v>
      </c>
    </row>
    <row r="9" spans="1:14" s="35" customFormat="1" ht="12.75">
      <c r="A9" s="36">
        <f t="shared" si="1"/>
        <v>5</v>
      </c>
      <c r="B9" s="38" t="s">
        <v>27</v>
      </c>
      <c r="C9" s="5">
        <f>COUNTIF(D9:L9,"&lt;&gt;")</f>
        <v>3</v>
      </c>
      <c r="D9" s="5">
        <v>49</v>
      </c>
      <c r="E9" s="5">
        <v>48.5</v>
      </c>
      <c r="F9" s="5">
        <v>53</v>
      </c>
      <c r="G9" s="5"/>
      <c r="H9" s="42"/>
      <c r="I9" s="5"/>
      <c r="J9" s="5"/>
      <c r="K9" s="5"/>
      <c r="L9" s="5"/>
      <c r="M9" s="5">
        <f>SUM(D9:L9)</f>
        <v>150.5</v>
      </c>
      <c r="N9" s="34">
        <f t="shared" si="0"/>
        <v>50.166666666666664</v>
      </c>
    </row>
    <row r="10" spans="1:14" s="35" customFormat="1" ht="12.75">
      <c r="A10" s="36">
        <f t="shared" si="1"/>
        <v>6</v>
      </c>
      <c r="B10" s="38" t="s">
        <v>40</v>
      </c>
      <c r="C10" s="5">
        <f>COUNTIF(D10:L10,"&lt;&gt;")</f>
        <v>3</v>
      </c>
      <c r="D10" s="5">
        <v>40</v>
      </c>
      <c r="E10" s="5">
        <v>45</v>
      </c>
      <c r="F10" s="5">
        <v>46.5</v>
      </c>
      <c r="G10" s="5"/>
      <c r="H10" s="42"/>
      <c r="I10" s="5"/>
      <c r="J10" s="5"/>
      <c r="K10" s="5"/>
      <c r="L10" s="5"/>
      <c r="M10" s="5">
        <f>SUM(D10:L10)</f>
        <v>131.5</v>
      </c>
      <c r="N10" s="34">
        <f t="shared" si="0"/>
        <v>43.833333333333336</v>
      </c>
    </row>
    <row r="11" spans="1:14" s="35" customFormat="1" ht="12.75">
      <c r="A11" s="36">
        <f t="shared" si="1"/>
        <v>7</v>
      </c>
      <c r="B11" s="38" t="s">
        <v>46</v>
      </c>
      <c r="C11" s="5">
        <f>COUNTIF(D11:L11,"&lt;&gt;")</f>
        <v>3</v>
      </c>
      <c r="D11" s="5">
        <v>58.5</v>
      </c>
      <c r="E11" s="5">
        <v>41</v>
      </c>
      <c r="F11" s="5">
        <v>30.5</v>
      </c>
      <c r="G11" s="5"/>
      <c r="H11" s="42"/>
      <c r="I11" s="5"/>
      <c r="J11" s="5"/>
      <c r="K11" s="5"/>
      <c r="L11" s="5"/>
      <c r="M11" s="5">
        <f>SUM(D11:L11)</f>
        <v>130</v>
      </c>
      <c r="N11" s="34">
        <f t="shared" si="0"/>
        <v>43.333333333333336</v>
      </c>
    </row>
    <row r="12" spans="1:14" s="35" customFormat="1" ht="12.75">
      <c r="A12" s="36">
        <f t="shared" si="1"/>
        <v>8</v>
      </c>
      <c r="B12" s="38" t="s">
        <v>38</v>
      </c>
      <c r="C12" s="5">
        <f>COUNTIF(D12:L12,"&lt;&gt;")</f>
        <v>3</v>
      </c>
      <c r="D12" s="5">
        <v>38</v>
      </c>
      <c r="E12" s="5">
        <v>44</v>
      </c>
      <c r="F12" s="5">
        <v>37.5</v>
      </c>
      <c r="G12" s="5"/>
      <c r="H12" s="42"/>
      <c r="I12" s="5"/>
      <c r="J12" s="5"/>
      <c r="K12" s="5"/>
      <c r="L12" s="5"/>
      <c r="M12" s="5">
        <f>SUM(D12:L12)</f>
        <v>119.5</v>
      </c>
      <c r="N12" s="34">
        <f t="shared" si="0"/>
        <v>39.833333333333336</v>
      </c>
    </row>
    <row r="13" spans="1:14" s="35" customFormat="1" ht="13.5" customHeight="1">
      <c r="A13" s="36">
        <f t="shared" si="1"/>
        <v>9</v>
      </c>
      <c r="B13" s="38" t="s">
        <v>37</v>
      </c>
      <c r="C13" s="5">
        <f>COUNTIF(D13:L13,"&lt;&gt;")</f>
        <v>3</v>
      </c>
      <c r="D13" s="5">
        <v>40</v>
      </c>
      <c r="E13" s="5">
        <v>39.5</v>
      </c>
      <c r="F13" s="5">
        <v>37.5</v>
      </c>
      <c r="G13" s="5"/>
      <c r="H13" s="42"/>
      <c r="I13" s="5"/>
      <c r="J13" s="5"/>
      <c r="K13" s="5"/>
      <c r="L13" s="5"/>
      <c r="M13" s="5">
        <f>SUM(D13:L13)</f>
        <v>117</v>
      </c>
      <c r="N13" s="34">
        <f t="shared" si="0"/>
        <v>39</v>
      </c>
    </row>
    <row r="14" spans="1:14" s="35" customFormat="1" ht="12.75">
      <c r="A14" s="36">
        <f t="shared" si="1"/>
        <v>10</v>
      </c>
      <c r="B14" s="39">
        <v>59.5</v>
      </c>
      <c r="C14" s="5">
        <f>COUNTIF(D14:L14,"&lt;&gt;")</f>
        <v>2</v>
      </c>
      <c r="D14" s="5"/>
      <c r="E14" s="5">
        <v>22.5</v>
      </c>
      <c r="F14" s="5">
        <v>42</v>
      </c>
      <c r="G14" s="5"/>
      <c r="H14" s="42"/>
      <c r="I14" s="5"/>
      <c r="J14" s="5"/>
      <c r="K14" s="5"/>
      <c r="L14" s="5"/>
      <c r="M14" s="5">
        <f>SUM(D14:L14)</f>
        <v>64.5</v>
      </c>
      <c r="N14" s="34">
        <f t="shared" si="0"/>
        <v>32.25</v>
      </c>
    </row>
    <row r="15" spans="1:14" ht="12.75">
      <c r="A15" s="4">
        <f t="shared" si="1"/>
        <v>11</v>
      </c>
      <c r="B15" s="38" t="s">
        <v>80</v>
      </c>
      <c r="C15" s="5">
        <f>COUNTIF(D15:L15,"&lt;&gt;")</f>
        <v>1</v>
      </c>
      <c r="D15" s="5"/>
      <c r="E15" s="5"/>
      <c r="F15" s="5">
        <v>53.5</v>
      </c>
      <c r="G15" s="5"/>
      <c r="H15" s="42"/>
      <c r="I15" s="5"/>
      <c r="J15" s="5"/>
      <c r="K15" s="5"/>
      <c r="L15" s="5"/>
      <c r="M15" s="5">
        <f>SUM(D15:L15)</f>
        <v>53.5</v>
      </c>
      <c r="N15" s="34">
        <f t="shared" si="0"/>
        <v>53.5</v>
      </c>
    </row>
    <row r="16" spans="1:14" ht="12.75">
      <c r="A16" s="4">
        <f t="shared" si="1"/>
        <v>12</v>
      </c>
      <c r="B16" s="38" t="s">
        <v>67</v>
      </c>
      <c r="C16" s="5">
        <f>COUNTIF(D16:L16,"&lt;&gt;")</f>
        <v>1</v>
      </c>
      <c r="D16" s="5"/>
      <c r="E16" s="5">
        <v>53</v>
      </c>
      <c r="F16" s="5"/>
      <c r="G16" s="5"/>
      <c r="H16" s="42"/>
      <c r="I16" s="5"/>
      <c r="J16" s="5"/>
      <c r="K16" s="5"/>
      <c r="L16" s="5"/>
      <c r="M16" s="5">
        <f>SUM(D16:L16)</f>
        <v>53</v>
      </c>
      <c r="N16" s="34">
        <f t="shared" si="0"/>
        <v>53</v>
      </c>
    </row>
    <row r="17" spans="1:14" ht="12.75">
      <c r="A17" s="4">
        <v>13</v>
      </c>
      <c r="B17" s="38" t="s">
        <v>49</v>
      </c>
      <c r="C17" s="5">
        <f>COUNTIF(D17:L17,"&lt;&gt;")</f>
        <v>1</v>
      </c>
      <c r="D17" s="5">
        <v>51</v>
      </c>
      <c r="E17" s="5"/>
      <c r="F17" s="5"/>
      <c r="G17" s="5"/>
      <c r="H17" s="42"/>
      <c r="I17" s="5"/>
      <c r="J17" s="5"/>
      <c r="K17" s="5"/>
      <c r="L17" s="5"/>
      <c r="M17" s="5">
        <f>SUM(D17:L17)</f>
        <v>51</v>
      </c>
      <c r="N17" s="34">
        <f t="shared" si="0"/>
        <v>51</v>
      </c>
    </row>
    <row r="18" spans="1:14" ht="12.75">
      <c r="A18" s="4">
        <v>14</v>
      </c>
      <c r="B18" s="38" t="s">
        <v>45</v>
      </c>
      <c r="C18" s="5">
        <f>COUNTIF(D18:L18,"&lt;&gt;")</f>
        <v>1</v>
      </c>
      <c r="D18" s="5">
        <v>51</v>
      </c>
      <c r="E18" s="5"/>
      <c r="F18" s="5"/>
      <c r="G18" s="5"/>
      <c r="H18" s="42"/>
      <c r="I18" s="5"/>
      <c r="J18" s="5"/>
      <c r="K18" s="5"/>
      <c r="L18" s="5"/>
      <c r="M18" s="5">
        <f>SUM(D18:L18)</f>
        <v>51</v>
      </c>
      <c r="N18" s="34">
        <f t="shared" si="0"/>
        <v>51</v>
      </c>
    </row>
    <row r="19" spans="1:14" ht="12.75">
      <c r="A19" s="4">
        <v>15</v>
      </c>
      <c r="B19" s="38" t="s">
        <v>47</v>
      </c>
      <c r="C19" s="5">
        <f>COUNTIF(D19:L19,"&lt;&gt;")</f>
        <v>1</v>
      </c>
      <c r="D19" s="5">
        <v>49</v>
      </c>
      <c r="E19" s="5"/>
      <c r="F19" s="5"/>
      <c r="G19" s="5"/>
      <c r="H19" s="42"/>
      <c r="I19" s="5"/>
      <c r="J19" s="5"/>
      <c r="K19" s="5"/>
      <c r="L19" s="5"/>
      <c r="M19" s="5">
        <f>SUM(D19:L19)</f>
        <v>49</v>
      </c>
      <c r="N19" s="34">
        <f t="shared" si="0"/>
        <v>49</v>
      </c>
    </row>
    <row r="20" spans="1:14" ht="12.75">
      <c r="A20" s="4">
        <v>16</v>
      </c>
      <c r="B20" s="39" t="s">
        <v>57</v>
      </c>
      <c r="C20" s="5">
        <f>COUNTIF(D20:L20,"&lt;&gt;")</f>
        <v>2</v>
      </c>
      <c r="D20" s="5"/>
      <c r="E20" s="5">
        <v>12</v>
      </c>
      <c r="F20" s="5">
        <v>36</v>
      </c>
      <c r="G20" s="5"/>
      <c r="H20" s="42"/>
      <c r="I20" s="5"/>
      <c r="J20" s="5"/>
      <c r="K20" s="5"/>
      <c r="L20" s="5"/>
      <c r="M20" s="5">
        <f>SUM(D20:L20)</f>
        <v>48</v>
      </c>
      <c r="N20" s="34">
        <f t="shared" si="0"/>
        <v>24</v>
      </c>
    </row>
    <row r="21" spans="1:14" ht="12.75">
      <c r="A21" s="4">
        <v>17</v>
      </c>
      <c r="B21" s="38" t="s">
        <v>70</v>
      </c>
      <c r="C21" s="5">
        <f>COUNTIF(D21:L21,"&lt;&gt;")</f>
        <v>1</v>
      </c>
      <c r="D21" s="5"/>
      <c r="E21" s="5">
        <v>47.5</v>
      </c>
      <c r="F21" s="5"/>
      <c r="G21" s="5"/>
      <c r="H21" s="42"/>
      <c r="I21" s="5"/>
      <c r="J21" s="5"/>
      <c r="K21" s="5"/>
      <c r="L21" s="5"/>
      <c r="M21" s="5">
        <f>SUM(D21:L21)</f>
        <v>47.5</v>
      </c>
      <c r="N21" s="34">
        <f t="shared" si="0"/>
        <v>47.5</v>
      </c>
    </row>
    <row r="22" spans="1:14" ht="12.75">
      <c r="A22" s="4">
        <v>18</v>
      </c>
      <c r="B22" s="38" t="s">
        <v>48</v>
      </c>
      <c r="C22" s="5">
        <f>COUNTIF(D22:L22,"&lt;&gt;")</f>
        <v>1</v>
      </c>
      <c r="D22" s="5">
        <v>44</v>
      </c>
      <c r="E22" s="5"/>
      <c r="F22" s="5"/>
      <c r="G22" s="5"/>
      <c r="H22" s="42"/>
      <c r="I22" s="5"/>
      <c r="J22" s="5"/>
      <c r="K22" s="5"/>
      <c r="L22" s="5"/>
      <c r="M22" s="5">
        <f>SUM(D22:L22)</f>
        <v>44</v>
      </c>
      <c r="N22" s="34">
        <f t="shared" si="0"/>
        <v>44</v>
      </c>
    </row>
    <row r="23" spans="1:14" ht="12.75">
      <c r="A23" s="4">
        <v>19</v>
      </c>
      <c r="B23" s="38" t="s">
        <v>34</v>
      </c>
      <c r="C23" s="5">
        <f>COUNTIF(D23:L23,"&lt;&gt;")</f>
        <v>1</v>
      </c>
      <c r="D23" s="5">
        <v>42</v>
      </c>
      <c r="E23" s="5"/>
      <c r="F23" s="5"/>
      <c r="G23" s="5"/>
      <c r="H23" s="42"/>
      <c r="I23" s="5"/>
      <c r="J23" s="5"/>
      <c r="K23" s="5"/>
      <c r="L23" s="5"/>
      <c r="M23" s="5">
        <f>SUM(D23:L23)</f>
        <v>42</v>
      </c>
      <c r="N23" s="34">
        <f t="shared" si="0"/>
        <v>42</v>
      </c>
    </row>
    <row r="24" spans="1:14" ht="12.75">
      <c r="A24" s="4"/>
      <c r="B24" s="38" t="s">
        <v>44</v>
      </c>
      <c r="C24" s="5">
        <f>COUNTIF(D24:L24,"&lt;&gt;")</f>
        <v>1</v>
      </c>
      <c r="D24" s="5">
        <v>41</v>
      </c>
      <c r="E24" s="5"/>
      <c r="F24" s="5"/>
      <c r="G24" s="5"/>
      <c r="H24" s="42"/>
      <c r="I24" s="5"/>
      <c r="J24" s="5"/>
      <c r="K24" s="5"/>
      <c r="L24" s="5"/>
      <c r="M24" s="5">
        <f>SUM(D24:L24)</f>
        <v>41</v>
      </c>
      <c r="N24" s="34">
        <f t="shared" si="0"/>
        <v>41</v>
      </c>
    </row>
    <row r="25" spans="1:14" ht="12.75">
      <c r="A25" s="4">
        <v>20</v>
      </c>
      <c r="B25" s="39" t="s">
        <v>75</v>
      </c>
      <c r="C25" s="5">
        <f>COUNTIF(D25:L25,"&lt;&gt;")</f>
        <v>1</v>
      </c>
      <c r="D25" s="5"/>
      <c r="E25" s="5"/>
      <c r="F25" s="5">
        <v>38</v>
      </c>
      <c r="G25" s="5"/>
      <c r="H25" s="42"/>
      <c r="I25" s="5"/>
      <c r="J25" s="5"/>
      <c r="K25" s="5"/>
      <c r="L25" s="5"/>
      <c r="M25" s="5">
        <f>SUM(D25:L25)</f>
        <v>38</v>
      </c>
      <c r="N25" s="34">
        <f t="shared" si="0"/>
        <v>38</v>
      </c>
    </row>
    <row r="26" spans="1:14" ht="12.75">
      <c r="A26" s="4">
        <v>21</v>
      </c>
      <c r="B26" s="39" t="s">
        <v>66</v>
      </c>
      <c r="C26" s="5">
        <f>COUNTIF(D26:L26,"&lt;&gt;")</f>
        <v>1</v>
      </c>
      <c r="D26" s="5"/>
      <c r="E26" s="5">
        <v>27</v>
      </c>
      <c r="F26" s="5"/>
      <c r="G26" s="5"/>
      <c r="H26" s="42"/>
      <c r="I26" s="5"/>
      <c r="J26" s="5"/>
      <c r="K26" s="5"/>
      <c r="L26" s="5"/>
      <c r="M26" s="5">
        <f>SUM(D26:L26)</f>
        <v>27</v>
      </c>
      <c r="N26" s="34">
        <f t="shared" si="0"/>
        <v>27</v>
      </c>
    </row>
    <row r="27" spans="1:14" ht="12.75">
      <c r="A27" s="4">
        <v>22</v>
      </c>
      <c r="B27" s="38" t="s">
        <v>33</v>
      </c>
      <c r="C27" s="5">
        <f>COUNTIF(D27:L27,"&lt;&gt;")</f>
        <v>1</v>
      </c>
      <c r="D27" s="5">
        <v>23.5</v>
      </c>
      <c r="E27" s="5"/>
      <c r="F27" s="5"/>
      <c r="G27" s="5"/>
      <c r="H27" s="42"/>
      <c r="I27" s="5"/>
      <c r="J27" s="5"/>
      <c r="K27" s="5"/>
      <c r="L27" s="5"/>
      <c r="M27" s="5">
        <f>SUM(D27:L27)</f>
        <v>23.5</v>
      </c>
      <c r="N27" s="34">
        <f t="shared" si="0"/>
        <v>23.5</v>
      </c>
    </row>
    <row r="28" spans="1:14" ht="12.75">
      <c r="A28" s="4"/>
      <c r="B28" s="39" t="s">
        <v>71</v>
      </c>
      <c r="C28" s="5">
        <f>COUNTIF(D28:L28,"&lt;&gt;")</f>
        <v>1</v>
      </c>
      <c r="D28" s="5"/>
      <c r="E28" s="5">
        <v>21</v>
      </c>
      <c r="F28" s="5"/>
      <c r="G28" s="5"/>
      <c r="H28" s="42"/>
      <c r="I28" s="5"/>
      <c r="J28" s="5"/>
      <c r="K28" s="5"/>
      <c r="L28" s="5"/>
      <c r="M28" s="5">
        <f>SUM(D28:L28)</f>
        <v>21</v>
      </c>
      <c r="N28" s="34">
        <f t="shared" si="0"/>
        <v>21</v>
      </c>
    </row>
    <row r="29" spans="1:14" ht="12.75">
      <c r="A29" s="4">
        <v>23</v>
      </c>
      <c r="B29" s="39" t="s">
        <v>60</v>
      </c>
      <c r="C29" s="5">
        <f>COUNTIF(D29:L29,"&lt;&gt;")</f>
        <v>1</v>
      </c>
      <c r="D29" s="5"/>
      <c r="E29" s="5">
        <v>18.5</v>
      </c>
      <c r="F29" s="5"/>
      <c r="G29" s="5"/>
      <c r="H29" s="42"/>
      <c r="I29" s="5"/>
      <c r="J29" s="5"/>
      <c r="K29" s="5"/>
      <c r="L29" s="5"/>
      <c r="M29" s="5">
        <f>SUM(D29:L29)</f>
        <v>18.5</v>
      </c>
      <c r="N29" s="34">
        <f t="shared" si="0"/>
        <v>18.5</v>
      </c>
    </row>
    <row r="30" spans="1:14" ht="12.75">
      <c r="A30" s="4">
        <v>24</v>
      </c>
      <c r="B30" s="39" t="s">
        <v>59</v>
      </c>
      <c r="C30" s="5">
        <f>COUNTIF(D30:L30,"&lt;&gt;")</f>
        <v>1</v>
      </c>
      <c r="D30" s="5"/>
      <c r="E30" s="5">
        <v>14</v>
      </c>
      <c r="F30" s="5"/>
      <c r="G30" s="5"/>
      <c r="H30" s="42"/>
      <c r="I30" s="5"/>
      <c r="J30" s="5"/>
      <c r="K30" s="5"/>
      <c r="L30" s="5"/>
      <c r="M30" s="5">
        <f>SUM(D30:L30)</f>
        <v>14</v>
      </c>
      <c r="N30" s="34">
        <f>M30/C30</f>
        <v>14</v>
      </c>
    </row>
    <row r="31" spans="1:14" ht="12.75">
      <c r="A31" s="50" t="s">
        <v>18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2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/>
    </row>
    <row r="33" spans="1:14" ht="12.75">
      <c r="A33" s="49" t="s">
        <v>10</v>
      </c>
      <c r="B33" s="48" t="s">
        <v>12</v>
      </c>
      <c r="C33" s="9" t="s">
        <v>9</v>
      </c>
      <c r="D33" s="11">
        <f>SUM(D5:D30)/D35</f>
        <v>46.15625</v>
      </c>
      <c r="E33" s="11">
        <f>SUM(E5:E30)/E35</f>
        <v>38.970588235294116</v>
      </c>
      <c r="F33" s="11">
        <f>SUM(F5:F30)/F35</f>
        <v>45.84615384615385</v>
      </c>
      <c r="G33" s="11"/>
      <c r="H33" s="43"/>
      <c r="I33" s="11"/>
      <c r="J33" s="11"/>
      <c r="K33" s="11"/>
      <c r="L33" s="11"/>
      <c r="M33" s="6"/>
      <c r="N33" s="18"/>
    </row>
    <row r="34" spans="1:14" ht="12.75">
      <c r="A34" s="49"/>
      <c r="B34" s="48"/>
      <c r="C34" s="10" t="s">
        <v>13</v>
      </c>
      <c r="D34" s="11">
        <f>MAX(D5:D30)</f>
        <v>58.5</v>
      </c>
      <c r="E34" s="11">
        <f>MAX(E5:E30)</f>
        <v>63</v>
      </c>
      <c r="F34" s="11">
        <f>MAX(F5:F30)</f>
        <v>59</v>
      </c>
      <c r="G34" s="11"/>
      <c r="H34" s="43"/>
      <c r="I34" s="11"/>
      <c r="J34" s="11"/>
      <c r="K34" s="11"/>
      <c r="L34" s="11"/>
      <c r="M34" s="16"/>
      <c r="N34" s="17"/>
    </row>
    <row r="35" spans="1:14" ht="12.75">
      <c r="A35" s="49"/>
      <c r="B35" s="48"/>
      <c r="C35" s="13" t="s">
        <v>14</v>
      </c>
      <c r="D35" s="14">
        <f>COUNTIF(D5:D30,"&lt;&gt;")</f>
        <v>16</v>
      </c>
      <c r="E35" s="14">
        <f>COUNTIF(E5:E30,"&lt;&gt;")</f>
        <v>17</v>
      </c>
      <c r="F35" s="14">
        <f>COUNTIF(F5:F30,"&lt;&gt;")</f>
        <v>13</v>
      </c>
      <c r="G35" s="14"/>
      <c r="H35" s="44"/>
      <c r="I35" s="14"/>
      <c r="J35" s="14"/>
      <c r="K35" s="14"/>
      <c r="L35" s="14"/>
      <c r="M35" s="18"/>
      <c r="N35" s="17"/>
    </row>
    <row r="36" spans="1:14" ht="12.75">
      <c r="A36" s="49"/>
      <c r="B36" s="47" t="s">
        <v>11</v>
      </c>
      <c r="C36" s="3" t="s">
        <v>4</v>
      </c>
      <c r="D36" s="8" t="s">
        <v>41</v>
      </c>
      <c r="E36" s="8" t="s">
        <v>41</v>
      </c>
      <c r="F36" s="8" t="s">
        <v>41</v>
      </c>
      <c r="G36" s="8"/>
      <c r="H36" s="45"/>
      <c r="I36" s="8"/>
      <c r="J36" s="8"/>
      <c r="K36" s="8"/>
      <c r="L36" s="8"/>
      <c r="M36" s="19"/>
      <c r="N36" s="17"/>
    </row>
    <row r="37" spans="1:14" ht="12.75">
      <c r="A37" s="49"/>
      <c r="B37" s="47"/>
      <c r="C37" s="3" t="s">
        <v>5</v>
      </c>
      <c r="D37" s="8" t="s">
        <v>52</v>
      </c>
      <c r="E37" s="8" t="s">
        <v>72</v>
      </c>
      <c r="F37" s="8" t="s">
        <v>83</v>
      </c>
      <c r="G37" s="8"/>
      <c r="H37" s="45"/>
      <c r="I37" s="8"/>
      <c r="J37" s="23"/>
      <c r="K37" s="8"/>
      <c r="L37" s="23"/>
      <c r="M37" s="20"/>
      <c r="N37" s="21"/>
    </row>
    <row r="38" spans="1:14" ht="12.75">
      <c r="A38" s="49"/>
      <c r="B38" s="47"/>
      <c r="C38" s="3" t="s">
        <v>6</v>
      </c>
      <c r="D38" s="8" t="s">
        <v>53</v>
      </c>
      <c r="E38" s="8" t="s">
        <v>73</v>
      </c>
      <c r="F38" s="8" t="s">
        <v>82</v>
      </c>
      <c r="G38" s="8"/>
      <c r="H38" s="45"/>
      <c r="I38" s="8"/>
      <c r="J38" s="8"/>
      <c r="K38" s="8"/>
      <c r="L38" s="8"/>
      <c r="M38" s="20"/>
      <c r="N38" s="21"/>
    </row>
    <row r="39" spans="1:14" ht="12.75" customHeight="1">
      <c r="A39" s="49"/>
      <c r="B39" s="47"/>
      <c r="C39" s="3" t="s">
        <v>7</v>
      </c>
      <c r="D39" s="8" t="s">
        <v>54</v>
      </c>
      <c r="E39" s="8" t="s">
        <v>74</v>
      </c>
      <c r="F39" s="8" t="s">
        <v>84</v>
      </c>
      <c r="G39" s="8"/>
      <c r="H39" s="45"/>
      <c r="I39" s="8"/>
      <c r="J39" s="23"/>
      <c r="K39" s="8"/>
      <c r="L39" s="23"/>
      <c r="M39" s="20"/>
      <c r="N39" s="21"/>
    </row>
    <row r="40" spans="1:14" s="7" customFormat="1" ht="12.75" customHeight="1">
      <c r="A40" s="49"/>
      <c r="B40" s="47"/>
      <c r="C40" s="3" t="s">
        <v>8</v>
      </c>
      <c r="D40" s="8" t="s">
        <v>42</v>
      </c>
      <c r="E40" s="8" t="s">
        <v>42</v>
      </c>
      <c r="F40" s="8" t="s">
        <v>42</v>
      </c>
      <c r="G40" s="8"/>
      <c r="H40" s="45"/>
      <c r="I40" s="8"/>
      <c r="J40" s="8"/>
      <c r="K40" s="8"/>
      <c r="L40" s="8"/>
      <c r="M40" s="20"/>
      <c r="N40" s="21"/>
    </row>
    <row r="41" spans="1:14" s="12" customFormat="1" ht="12.75">
      <c r="A41" s="24"/>
      <c r="B41" s="6"/>
      <c r="C41" s="1"/>
      <c r="D41" s="26"/>
      <c r="E41" s="26"/>
      <c r="F41" s="25"/>
      <c r="G41" s="26"/>
      <c r="H41" s="41"/>
      <c r="I41" s="22"/>
      <c r="J41" s="22"/>
      <c r="K41" s="22"/>
      <c r="L41" s="22"/>
      <c r="M41" s="20"/>
      <c r="N41" s="21"/>
    </row>
    <row r="42" spans="1:14" s="15" customFormat="1" ht="12.75">
      <c r="A42" s="6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/>
      <c r="N42" s="12"/>
    </row>
    <row r="43" ht="11.25" customHeight="1"/>
    <row r="45" ht="12.75">
      <c r="O45" s="12"/>
    </row>
  </sheetData>
  <mergeCells count="12">
    <mergeCell ref="A1:N1"/>
    <mergeCell ref="A2:G2"/>
    <mergeCell ref="H2:M2"/>
    <mergeCell ref="M3:M4"/>
    <mergeCell ref="B3:B4"/>
    <mergeCell ref="A3:A4"/>
    <mergeCell ref="D3:L3"/>
    <mergeCell ref="C3:C4"/>
    <mergeCell ref="B36:B40"/>
    <mergeCell ref="B33:B35"/>
    <mergeCell ref="A33:A40"/>
    <mergeCell ref="A31:N3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="94" zoomScaleNormal="94" workbookViewId="0" topLeftCell="A1">
      <selection activeCell="L8" sqref="L8"/>
    </sheetView>
  </sheetViews>
  <sheetFormatPr defaultColWidth="9.140625" defaultRowHeight="12.75"/>
  <cols>
    <col min="2" max="2" width="30.71093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68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1:19" ht="12.75">
      <c r="A2" s="71" t="s">
        <v>81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3"/>
    </row>
    <row r="3" spans="1:19" ht="12.75" customHeight="1">
      <c r="A3" s="76" t="s">
        <v>0</v>
      </c>
      <c r="B3" s="78" t="s">
        <v>1</v>
      </c>
      <c r="C3" s="84" t="s">
        <v>2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27"/>
    </row>
    <row r="4" spans="1:19" ht="12.75">
      <c r="A4" s="77"/>
      <c r="B4" s="79"/>
      <c r="C4" s="74">
        <v>42904</v>
      </c>
      <c r="D4" s="75"/>
      <c r="E4" s="74">
        <f>C4+7</f>
        <v>42911</v>
      </c>
      <c r="F4" s="75"/>
      <c r="G4" s="74">
        <f>E4+7</f>
        <v>42918</v>
      </c>
      <c r="H4" s="75"/>
      <c r="I4" s="74">
        <f>G4+7</f>
        <v>42925</v>
      </c>
      <c r="J4" s="75"/>
      <c r="K4" s="74">
        <v>42939</v>
      </c>
      <c r="L4" s="75"/>
      <c r="M4" s="74">
        <f>K4+7</f>
        <v>42946</v>
      </c>
      <c r="N4" s="75"/>
      <c r="O4" s="74">
        <f>M4+7</f>
        <v>42953</v>
      </c>
      <c r="P4" s="75"/>
      <c r="Q4" s="74">
        <f>O4+7</f>
        <v>42960</v>
      </c>
      <c r="R4" s="75"/>
      <c r="S4" s="30" t="s">
        <v>21</v>
      </c>
    </row>
    <row r="5" spans="1:19" ht="12.75">
      <c r="A5" s="28"/>
      <c r="B5" s="29"/>
      <c r="C5" s="31" t="s">
        <v>19</v>
      </c>
      <c r="D5" s="31" t="s">
        <v>20</v>
      </c>
      <c r="E5" s="31" t="s">
        <v>19</v>
      </c>
      <c r="F5" s="31" t="s">
        <v>20</v>
      </c>
      <c r="G5" s="31" t="s">
        <v>19</v>
      </c>
      <c r="H5" s="31" t="s">
        <v>20</v>
      </c>
      <c r="I5" s="31" t="s">
        <v>19</v>
      </c>
      <c r="J5" s="31" t="s">
        <v>20</v>
      </c>
      <c r="K5" s="31" t="s">
        <v>19</v>
      </c>
      <c r="L5" s="31" t="s">
        <v>20</v>
      </c>
      <c r="M5" s="31" t="s">
        <v>19</v>
      </c>
      <c r="N5" s="31" t="s">
        <v>20</v>
      </c>
      <c r="O5" s="31" t="s">
        <v>19</v>
      </c>
      <c r="P5" s="31" t="s">
        <v>20</v>
      </c>
      <c r="Q5" s="31" t="s">
        <v>19</v>
      </c>
      <c r="R5" s="31" t="s">
        <v>20</v>
      </c>
      <c r="S5" s="32" t="s">
        <v>22</v>
      </c>
    </row>
    <row r="6" spans="1:19" ht="12.75" customHeight="1">
      <c r="A6" s="33">
        <v>1</v>
      </c>
      <c r="B6" s="38" t="s">
        <v>43</v>
      </c>
      <c r="C6" s="33">
        <v>2</v>
      </c>
      <c r="D6" s="33">
        <v>2</v>
      </c>
      <c r="E6" s="33"/>
      <c r="F6" s="33"/>
      <c r="G6" s="33">
        <v>2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>
        <f>SUM(C6:R6)</f>
        <v>6</v>
      </c>
    </row>
    <row r="7" spans="1:19" ht="12.75">
      <c r="A7" s="33">
        <f aca="true" t="shared" si="0" ref="A7:A14">A6+1</f>
        <v>2</v>
      </c>
      <c r="B7" s="38" t="s">
        <v>38</v>
      </c>
      <c r="C7" s="30"/>
      <c r="D7" s="30">
        <v>3</v>
      </c>
      <c r="E7" s="30"/>
      <c r="F7" s="30"/>
      <c r="G7" s="30">
        <v>3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3">
        <f>SUM(C7:R7)</f>
        <v>6</v>
      </c>
    </row>
    <row r="8" spans="1:19" ht="12.75">
      <c r="A8" s="33">
        <f t="shared" si="0"/>
        <v>3</v>
      </c>
      <c r="B8" s="38" t="s">
        <v>36</v>
      </c>
      <c r="C8" s="30">
        <v>3</v>
      </c>
      <c r="D8" s="30"/>
      <c r="E8" s="30"/>
      <c r="F8" s="30"/>
      <c r="G8" s="30">
        <v>2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3">
        <f>SUM(C8:R8)</f>
        <v>5</v>
      </c>
    </row>
    <row r="9" spans="1:19" ht="12" customHeight="1">
      <c r="A9" s="33">
        <f t="shared" si="0"/>
        <v>4</v>
      </c>
      <c r="B9" s="38" t="s">
        <v>35</v>
      </c>
      <c r="C9" s="30"/>
      <c r="D9" s="30"/>
      <c r="E9" s="30">
        <v>2</v>
      </c>
      <c r="F9" s="30"/>
      <c r="G9" s="30">
        <v>2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3">
        <f>SUM(C9:R9)</f>
        <v>4</v>
      </c>
    </row>
    <row r="10" spans="1:19" ht="12.75">
      <c r="A10" s="33">
        <f t="shared" si="0"/>
        <v>5</v>
      </c>
      <c r="B10" s="38" t="s">
        <v>80</v>
      </c>
      <c r="C10" s="30"/>
      <c r="D10" s="33"/>
      <c r="E10" s="33"/>
      <c r="F10" s="33"/>
      <c r="G10" s="33">
        <v>1</v>
      </c>
      <c r="H10" s="33">
        <v>3</v>
      </c>
      <c r="I10" s="33"/>
      <c r="J10" s="33"/>
      <c r="K10" s="30"/>
      <c r="L10" s="33"/>
      <c r="M10" s="33"/>
      <c r="N10" s="33"/>
      <c r="O10" s="33"/>
      <c r="P10" s="33"/>
      <c r="Q10" s="33"/>
      <c r="R10" s="33"/>
      <c r="S10" s="33">
        <f>SUM(C10:R10)</f>
        <v>4</v>
      </c>
    </row>
    <row r="11" spans="1:19" ht="12.75">
      <c r="A11" s="33">
        <f t="shared" si="0"/>
        <v>6</v>
      </c>
      <c r="B11" s="38" t="s">
        <v>49</v>
      </c>
      <c r="C11" s="33">
        <v>1</v>
      </c>
      <c r="D11" s="33">
        <v>2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>
        <f>SUM(C11:R11)</f>
        <v>3</v>
      </c>
    </row>
    <row r="12" spans="1:19" ht="12.75">
      <c r="A12" s="33">
        <f t="shared" si="0"/>
        <v>7</v>
      </c>
      <c r="B12" s="39">
        <v>59.5</v>
      </c>
      <c r="C12" s="30"/>
      <c r="D12" s="30">
        <v>2</v>
      </c>
      <c r="E12" s="30">
        <v>1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3">
        <f>SUM(C12:R12)</f>
        <v>3</v>
      </c>
    </row>
    <row r="13" spans="1:19" ht="12.75">
      <c r="A13" s="33">
        <f t="shared" si="0"/>
        <v>8</v>
      </c>
      <c r="B13" s="38" t="s">
        <v>40</v>
      </c>
      <c r="C13" s="30"/>
      <c r="D13" s="33"/>
      <c r="E13" s="33">
        <v>3</v>
      </c>
      <c r="F13" s="33"/>
      <c r="G13" s="33"/>
      <c r="H13" s="33"/>
      <c r="I13" s="33"/>
      <c r="J13" s="33"/>
      <c r="K13" s="30"/>
      <c r="L13" s="33"/>
      <c r="M13" s="33"/>
      <c r="N13" s="33"/>
      <c r="O13" s="33"/>
      <c r="P13" s="33"/>
      <c r="Q13" s="33"/>
      <c r="R13" s="33"/>
      <c r="S13" s="33">
        <f>SUM(C13:R13)</f>
        <v>3</v>
      </c>
    </row>
    <row r="14" spans="1:19" ht="12.75">
      <c r="A14" s="33">
        <f t="shared" si="0"/>
        <v>9</v>
      </c>
      <c r="B14" s="38" t="s">
        <v>46</v>
      </c>
      <c r="C14" s="30"/>
      <c r="D14" s="33">
        <v>1</v>
      </c>
      <c r="E14" s="33"/>
      <c r="F14" s="33">
        <v>2</v>
      </c>
      <c r="G14" s="33"/>
      <c r="H14" s="33"/>
      <c r="I14" s="33"/>
      <c r="J14" s="33"/>
      <c r="K14" s="30"/>
      <c r="L14" s="33"/>
      <c r="M14" s="33"/>
      <c r="N14" s="33"/>
      <c r="O14" s="33"/>
      <c r="P14" s="33"/>
      <c r="Q14" s="33"/>
      <c r="R14" s="33"/>
      <c r="S14" s="33">
        <f>SUM(C14:R14)</f>
        <v>3</v>
      </c>
    </row>
    <row r="15" spans="1:19" ht="12.75">
      <c r="A15" s="33">
        <v>10</v>
      </c>
      <c r="B15" s="46" t="s">
        <v>67</v>
      </c>
      <c r="C15" s="33"/>
      <c r="D15" s="33"/>
      <c r="E15" s="33"/>
      <c r="F15" s="33">
        <v>3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>
        <f>SUM(C15:R15)</f>
        <v>3</v>
      </c>
    </row>
    <row r="16" spans="1:19" ht="12.75">
      <c r="A16" s="33">
        <v>11</v>
      </c>
      <c r="B16" s="38" t="s">
        <v>39</v>
      </c>
      <c r="C16" s="30"/>
      <c r="D16" s="33"/>
      <c r="E16" s="33"/>
      <c r="F16" s="33">
        <v>1</v>
      </c>
      <c r="G16" s="33"/>
      <c r="H16" s="33">
        <v>2</v>
      </c>
      <c r="I16" s="33"/>
      <c r="J16" s="33"/>
      <c r="K16" s="30"/>
      <c r="L16" s="33"/>
      <c r="M16" s="33"/>
      <c r="N16" s="33"/>
      <c r="O16" s="33"/>
      <c r="P16" s="33"/>
      <c r="Q16" s="33"/>
      <c r="R16" s="33"/>
      <c r="S16" s="33">
        <f>SUM(C16:R16)</f>
        <v>3</v>
      </c>
    </row>
    <row r="17" spans="1:19" ht="12.75">
      <c r="A17" s="33">
        <v>12</v>
      </c>
      <c r="B17" s="38" t="s">
        <v>75</v>
      </c>
      <c r="C17" s="30"/>
      <c r="D17" s="33"/>
      <c r="E17" s="33"/>
      <c r="F17" s="33"/>
      <c r="G17" s="33">
        <v>3</v>
      </c>
      <c r="H17" s="33"/>
      <c r="I17" s="33"/>
      <c r="J17" s="33"/>
      <c r="K17" s="30"/>
      <c r="L17" s="33"/>
      <c r="M17" s="33"/>
      <c r="N17" s="33"/>
      <c r="O17" s="33"/>
      <c r="P17" s="33"/>
      <c r="Q17" s="33"/>
      <c r="R17" s="33"/>
      <c r="S17" s="33">
        <f>SUM(C17:R17)</f>
        <v>3</v>
      </c>
    </row>
    <row r="18" spans="1:19" ht="12.75">
      <c r="A18" s="33">
        <v>13</v>
      </c>
      <c r="B18" s="38" t="s">
        <v>37</v>
      </c>
      <c r="C18" s="30"/>
      <c r="D18" s="30">
        <v>1</v>
      </c>
      <c r="E18" s="30"/>
      <c r="F18" s="30"/>
      <c r="G18" s="30">
        <v>1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3">
        <f>SUM(C18:R18)</f>
        <v>2</v>
      </c>
    </row>
    <row r="19" spans="1:19" ht="12.75">
      <c r="A19" s="33">
        <v>14</v>
      </c>
      <c r="B19" s="38" t="s">
        <v>27</v>
      </c>
      <c r="C19" s="30"/>
      <c r="D19" s="33"/>
      <c r="E19" s="33"/>
      <c r="F19" s="33"/>
      <c r="G19" s="33"/>
      <c r="H19" s="33">
        <v>1</v>
      </c>
      <c r="I19" s="33"/>
      <c r="J19" s="33"/>
      <c r="K19" s="30"/>
      <c r="L19" s="33"/>
      <c r="M19" s="33"/>
      <c r="N19" s="33"/>
      <c r="O19" s="33"/>
      <c r="P19" s="33"/>
      <c r="Q19" s="33"/>
      <c r="R19" s="33"/>
      <c r="S19" s="33">
        <f>SUM(C19:R19)</f>
        <v>1</v>
      </c>
    </row>
    <row r="20" spans="1:19" ht="12.75" customHeight="1">
      <c r="A20" s="80" t="s">
        <v>23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1:19" ht="12.75" customHeight="1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</sheetData>
  <mergeCells count="14">
    <mergeCell ref="A20:S21"/>
    <mergeCell ref="O4:P4"/>
    <mergeCell ref="Q4:R4"/>
    <mergeCell ref="C3:R3"/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="85" zoomScaleNormal="85" workbookViewId="0" topLeftCell="A18">
      <selection activeCell="D53" sqref="D53:F54"/>
    </sheetView>
  </sheetViews>
  <sheetFormatPr defaultColWidth="9.140625" defaultRowHeight="12.75"/>
  <cols>
    <col min="1" max="1" width="28.00390625" style="0" bestFit="1" customWidth="1"/>
    <col min="2" max="2" width="7.8515625" style="0" bestFit="1" customWidth="1"/>
    <col min="4" max="4" width="28.8515625" style="0" bestFit="1" customWidth="1"/>
    <col min="7" max="7" width="27.57421875" style="0" bestFit="1" customWidth="1"/>
    <col min="10" max="10" width="19.140625" style="0" bestFit="1" customWidth="1"/>
  </cols>
  <sheetData>
    <row r="1" spans="1:12" ht="12.75">
      <c r="A1" s="72" t="s">
        <v>29</v>
      </c>
      <c r="B1" s="72"/>
      <c r="C1" s="72"/>
      <c r="D1" s="72"/>
      <c r="E1" s="72"/>
      <c r="F1" s="72"/>
      <c r="G1" s="72" t="s">
        <v>29</v>
      </c>
      <c r="H1" s="72"/>
      <c r="I1" s="72"/>
      <c r="J1" s="72"/>
      <c r="K1" s="72"/>
      <c r="L1" s="72"/>
    </row>
    <row r="2" spans="1:12" ht="12.75">
      <c r="A2" s="87">
        <v>42904</v>
      </c>
      <c r="B2" s="88"/>
      <c r="C2" s="88"/>
      <c r="D2" s="87">
        <v>42904</v>
      </c>
      <c r="E2" s="88"/>
      <c r="F2" s="88"/>
      <c r="G2" s="87">
        <v>42904</v>
      </c>
      <c r="H2" s="88"/>
      <c r="I2" s="88"/>
      <c r="J2" s="87">
        <v>42904</v>
      </c>
      <c r="K2" s="88"/>
      <c r="L2" s="88"/>
    </row>
    <row r="3" spans="1:12" ht="12.75">
      <c r="A3" s="88" t="s">
        <v>19</v>
      </c>
      <c r="B3" s="88"/>
      <c r="C3" s="88"/>
      <c r="D3" s="88" t="s">
        <v>20</v>
      </c>
      <c r="E3" s="88"/>
      <c r="F3" s="88"/>
      <c r="G3" s="88" t="s">
        <v>19</v>
      </c>
      <c r="H3" s="88"/>
      <c r="I3" s="88"/>
      <c r="J3" s="88" t="s">
        <v>20</v>
      </c>
      <c r="K3" s="88"/>
      <c r="L3" s="88"/>
    </row>
    <row r="4" spans="1:12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  <c r="G4" s="3" t="s">
        <v>1</v>
      </c>
      <c r="H4" s="3" t="s">
        <v>25</v>
      </c>
      <c r="I4" s="3" t="s">
        <v>26</v>
      </c>
      <c r="J4" s="3" t="s">
        <v>1</v>
      </c>
      <c r="K4" s="3" t="s">
        <v>25</v>
      </c>
      <c r="L4" s="3" t="s">
        <v>26</v>
      </c>
    </row>
    <row r="5" spans="1:12" ht="12.75">
      <c r="A5" s="38" t="s">
        <v>36</v>
      </c>
      <c r="B5" s="40">
        <v>218</v>
      </c>
      <c r="C5" s="38">
        <f aca="true" t="shared" si="0" ref="C5:C20">ABS(218-B5)</f>
        <v>0</v>
      </c>
      <c r="D5" s="38" t="s">
        <v>38</v>
      </c>
      <c r="E5" s="38">
        <v>22</v>
      </c>
      <c r="F5" s="38">
        <f aca="true" t="shared" si="1" ref="F5:F20">ABS(24-E5)</f>
        <v>2</v>
      </c>
      <c r="G5" s="38" t="s">
        <v>40</v>
      </c>
      <c r="H5" s="40">
        <v>78</v>
      </c>
      <c r="I5" s="38">
        <f aca="true" t="shared" si="2" ref="I5:I21">ABS(71-H5)</f>
        <v>7</v>
      </c>
      <c r="J5" s="38" t="s">
        <v>65</v>
      </c>
      <c r="K5" s="38">
        <v>526</v>
      </c>
      <c r="L5" s="38">
        <f aca="true" t="shared" si="3" ref="L5:L21">ABS(547-K5)</f>
        <v>21</v>
      </c>
    </row>
    <row r="6" spans="1:12" ht="12.75">
      <c r="A6" s="38" t="s">
        <v>43</v>
      </c>
      <c r="B6" s="40">
        <v>222</v>
      </c>
      <c r="C6" s="38">
        <f t="shared" si="0"/>
        <v>4</v>
      </c>
      <c r="D6" s="38" t="s">
        <v>49</v>
      </c>
      <c r="E6" s="38">
        <v>26</v>
      </c>
      <c r="F6" s="38">
        <f t="shared" si="1"/>
        <v>2</v>
      </c>
      <c r="G6" s="38" t="s">
        <v>35</v>
      </c>
      <c r="H6" s="40">
        <v>63.57</v>
      </c>
      <c r="I6" s="38">
        <f t="shared" si="2"/>
        <v>7.43</v>
      </c>
      <c r="J6" s="38" t="s">
        <v>61</v>
      </c>
      <c r="K6" s="38">
        <v>503</v>
      </c>
      <c r="L6" s="38">
        <f t="shared" si="3"/>
        <v>44</v>
      </c>
    </row>
    <row r="7" spans="1:12" ht="12.75">
      <c r="A7" s="38" t="s">
        <v>49</v>
      </c>
      <c r="B7" s="40">
        <v>200</v>
      </c>
      <c r="C7" s="38">
        <f t="shared" si="0"/>
        <v>18</v>
      </c>
      <c r="D7" s="38" t="s">
        <v>43</v>
      </c>
      <c r="E7" s="38">
        <v>21</v>
      </c>
      <c r="F7" s="38">
        <f t="shared" si="1"/>
        <v>3</v>
      </c>
      <c r="G7" s="39">
        <v>59.5</v>
      </c>
      <c r="H7" s="40">
        <v>50</v>
      </c>
      <c r="I7" s="38">
        <f t="shared" si="2"/>
        <v>21</v>
      </c>
      <c r="J7" s="38" t="s">
        <v>39</v>
      </c>
      <c r="K7" s="38">
        <v>420</v>
      </c>
      <c r="L7" s="38">
        <f t="shared" si="3"/>
        <v>127</v>
      </c>
    </row>
    <row r="8" spans="1:12" ht="12.75">
      <c r="A8" s="38" t="s">
        <v>48</v>
      </c>
      <c r="B8" s="40">
        <v>263</v>
      </c>
      <c r="C8" s="38">
        <f t="shared" si="0"/>
        <v>45</v>
      </c>
      <c r="D8" s="38" t="s">
        <v>37</v>
      </c>
      <c r="E8" s="38">
        <v>21</v>
      </c>
      <c r="F8" s="38">
        <f t="shared" si="1"/>
        <v>3</v>
      </c>
      <c r="G8" s="38" t="s">
        <v>62</v>
      </c>
      <c r="H8" s="40">
        <v>50</v>
      </c>
      <c r="I8" s="38">
        <f t="shared" si="2"/>
        <v>21</v>
      </c>
      <c r="J8" s="38" t="s">
        <v>58</v>
      </c>
      <c r="K8" s="38">
        <v>362</v>
      </c>
      <c r="L8" s="38">
        <f t="shared" si="3"/>
        <v>185</v>
      </c>
    </row>
    <row r="9" spans="1:12" ht="13.5" customHeight="1">
      <c r="A9" s="38" t="s">
        <v>47</v>
      </c>
      <c r="B9" s="40">
        <v>173</v>
      </c>
      <c r="C9" s="38">
        <f t="shared" si="0"/>
        <v>45</v>
      </c>
      <c r="D9" s="38" t="s">
        <v>46</v>
      </c>
      <c r="E9" s="38">
        <v>16</v>
      </c>
      <c r="F9" s="38">
        <f t="shared" si="1"/>
        <v>8</v>
      </c>
      <c r="G9" s="38" t="s">
        <v>36</v>
      </c>
      <c r="H9" s="40">
        <v>42</v>
      </c>
      <c r="I9" s="38">
        <f t="shared" si="2"/>
        <v>29</v>
      </c>
      <c r="J9" s="38" t="s">
        <v>63</v>
      </c>
      <c r="K9" s="37">
        <v>323</v>
      </c>
      <c r="L9" s="38">
        <f t="shared" si="3"/>
        <v>224</v>
      </c>
    </row>
    <row r="10" spans="1:12" ht="15.75" customHeight="1">
      <c r="A10" s="38" t="s">
        <v>39</v>
      </c>
      <c r="B10" s="40">
        <v>168</v>
      </c>
      <c r="C10" s="38">
        <f t="shared" si="0"/>
        <v>50</v>
      </c>
      <c r="D10" s="38" t="s">
        <v>33</v>
      </c>
      <c r="E10" s="38">
        <v>13</v>
      </c>
      <c r="F10" s="38">
        <f t="shared" si="1"/>
        <v>11</v>
      </c>
      <c r="G10" s="38" t="s">
        <v>63</v>
      </c>
      <c r="H10" s="40">
        <v>40</v>
      </c>
      <c r="I10" s="38">
        <f t="shared" si="2"/>
        <v>31</v>
      </c>
      <c r="J10" s="37" t="s">
        <v>66</v>
      </c>
      <c r="K10" s="38">
        <v>248</v>
      </c>
      <c r="L10" s="38">
        <f t="shared" si="3"/>
        <v>299</v>
      </c>
    </row>
    <row r="11" spans="1:12" ht="12.75" customHeight="1">
      <c r="A11" s="38" t="s">
        <v>34</v>
      </c>
      <c r="B11" s="40">
        <v>275</v>
      </c>
      <c r="C11" s="38">
        <f t="shared" si="0"/>
        <v>57</v>
      </c>
      <c r="D11" s="38" t="s">
        <v>48</v>
      </c>
      <c r="E11" s="38">
        <v>12</v>
      </c>
      <c r="F11" s="38">
        <f t="shared" si="1"/>
        <v>12</v>
      </c>
      <c r="G11" s="38" t="s">
        <v>65</v>
      </c>
      <c r="H11" s="40">
        <v>40</v>
      </c>
      <c r="I11" s="38">
        <f t="shared" si="2"/>
        <v>31</v>
      </c>
      <c r="J11" s="38" t="s">
        <v>40</v>
      </c>
      <c r="K11" s="38">
        <v>243</v>
      </c>
      <c r="L11" s="38">
        <f t="shared" si="3"/>
        <v>304</v>
      </c>
    </row>
    <row r="12" spans="1:12" ht="12.75" customHeight="1">
      <c r="A12" s="38" t="s">
        <v>38</v>
      </c>
      <c r="B12" s="40">
        <v>140</v>
      </c>
      <c r="C12" s="38">
        <f t="shared" si="0"/>
        <v>78</v>
      </c>
      <c r="D12" s="38" t="s">
        <v>34</v>
      </c>
      <c r="E12" s="38">
        <v>10</v>
      </c>
      <c r="F12" s="38">
        <f t="shared" si="1"/>
        <v>14</v>
      </c>
      <c r="G12" s="37" t="s">
        <v>66</v>
      </c>
      <c r="H12" s="30">
        <v>40</v>
      </c>
      <c r="I12" s="38">
        <f t="shared" si="2"/>
        <v>31</v>
      </c>
      <c r="J12" s="38" t="s">
        <v>38</v>
      </c>
      <c r="K12" s="38">
        <v>223</v>
      </c>
      <c r="L12" s="38">
        <f t="shared" si="3"/>
        <v>324</v>
      </c>
    </row>
    <row r="13" spans="1:12" ht="12.75" customHeight="1">
      <c r="A13" s="38" t="s">
        <v>37</v>
      </c>
      <c r="B13" s="40">
        <v>121</v>
      </c>
      <c r="C13" s="38">
        <f t="shared" si="0"/>
        <v>97</v>
      </c>
      <c r="D13" s="38" t="s">
        <v>44</v>
      </c>
      <c r="E13" s="38">
        <v>5</v>
      </c>
      <c r="F13" s="38">
        <f t="shared" si="1"/>
        <v>19</v>
      </c>
      <c r="G13" s="38" t="s">
        <v>38</v>
      </c>
      <c r="H13" s="40">
        <v>33</v>
      </c>
      <c r="I13" s="38">
        <f t="shared" si="2"/>
        <v>38</v>
      </c>
      <c r="J13" s="38" t="s">
        <v>35</v>
      </c>
      <c r="K13" s="38">
        <v>137</v>
      </c>
      <c r="L13" s="38">
        <f t="shared" si="3"/>
        <v>410</v>
      </c>
    </row>
    <row r="14" spans="1:12" ht="12.75" customHeight="1">
      <c r="A14" s="38" t="s">
        <v>44</v>
      </c>
      <c r="B14" s="40">
        <v>120</v>
      </c>
      <c r="C14" s="38">
        <f t="shared" si="0"/>
        <v>98</v>
      </c>
      <c r="D14" s="38" t="s">
        <v>40</v>
      </c>
      <c r="E14" s="38">
        <v>4.8</v>
      </c>
      <c r="F14" s="38">
        <f t="shared" si="1"/>
        <v>19.2</v>
      </c>
      <c r="G14" s="38" t="s">
        <v>27</v>
      </c>
      <c r="H14" s="40">
        <v>30</v>
      </c>
      <c r="I14" s="38">
        <f t="shared" si="2"/>
        <v>41</v>
      </c>
      <c r="J14" s="38" t="s">
        <v>64</v>
      </c>
      <c r="K14" s="38">
        <v>132</v>
      </c>
      <c r="L14" s="38">
        <f t="shared" si="3"/>
        <v>415</v>
      </c>
    </row>
    <row r="15" spans="1:12" ht="12.75" customHeight="1">
      <c r="A15" s="38" t="s">
        <v>35</v>
      </c>
      <c r="B15" s="40">
        <v>112</v>
      </c>
      <c r="C15" s="38">
        <f t="shared" si="0"/>
        <v>106</v>
      </c>
      <c r="D15" s="38" t="s">
        <v>47</v>
      </c>
      <c r="E15" s="38">
        <v>4.5</v>
      </c>
      <c r="F15" s="38">
        <f t="shared" si="1"/>
        <v>19.5</v>
      </c>
      <c r="G15" s="38" t="s">
        <v>64</v>
      </c>
      <c r="H15" s="40">
        <v>28</v>
      </c>
      <c r="I15" s="38">
        <f t="shared" si="2"/>
        <v>43</v>
      </c>
      <c r="J15" s="38" t="s">
        <v>62</v>
      </c>
      <c r="K15" s="38">
        <v>124</v>
      </c>
      <c r="L15" s="38">
        <f t="shared" si="3"/>
        <v>423</v>
      </c>
    </row>
    <row r="16" spans="1:12" ht="12.75" customHeight="1">
      <c r="A16" s="38" t="s">
        <v>27</v>
      </c>
      <c r="B16" s="40">
        <v>100</v>
      </c>
      <c r="C16" s="38">
        <f t="shared" si="0"/>
        <v>118</v>
      </c>
      <c r="D16" s="38" t="s">
        <v>36</v>
      </c>
      <c r="E16" s="38">
        <v>4.25</v>
      </c>
      <c r="F16" s="38">
        <f t="shared" si="1"/>
        <v>19.75</v>
      </c>
      <c r="G16" s="38" t="s">
        <v>61</v>
      </c>
      <c r="H16" s="40">
        <v>22</v>
      </c>
      <c r="I16" s="38">
        <f t="shared" si="2"/>
        <v>49</v>
      </c>
      <c r="J16" s="38" t="s">
        <v>57</v>
      </c>
      <c r="K16" s="38">
        <v>121</v>
      </c>
      <c r="L16" s="38">
        <f t="shared" si="3"/>
        <v>426</v>
      </c>
    </row>
    <row r="17" spans="1:12" ht="12.75">
      <c r="A17" s="38" t="s">
        <v>33</v>
      </c>
      <c r="B17" s="40">
        <v>79</v>
      </c>
      <c r="C17" s="38">
        <f t="shared" si="0"/>
        <v>139</v>
      </c>
      <c r="D17" s="38" t="s">
        <v>39</v>
      </c>
      <c r="E17" s="38">
        <v>4.2</v>
      </c>
      <c r="F17" s="38">
        <f t="shared" si="1"/>
        <v>19.8</v>
      </c>
      <c r="G17" s="38" t="s">
        <v>57</v>
      </c>
      <c r="H17" s="40">
        <v>20</v>
      </c>
      <c r="I17" s="38">
        <f t="shared" si="2"/>
        <v>51</v>
      </c>
      <c r="J17" s="38" t="s">
        <v>60</v>
      </c>
      <c r="K17" s="38">
        <v>120</v>
      </c>
      <c r="L17" s="38">
        <f t="shared" si="3"/>
        <v>427</v>
      </c>
    </row>
    <row r="18" spans="1:12" ht="12.75">
      <c r="A18" s="38" t="s">
        <v>46</v>
      </c>
      <c r="B18" s="40">
        <v>48</v>
      </c>
      <c r="C18" s="38">
        <f t="shared" si="0"/>
        <v>170</v>
      </c>
      <c r="D18" s="38" t="s">
        <v>45</v>
      </c>
      <c r="E18" s="38">
        <v>2.4</v>
      </c>
      <c r="F18" s="38">
        <f t="shared" si="1"/>
        <v>21.6</v>
      </c>
      <c r="G18" s="38" t="s">
        <v>58</v>
      </c>
      <c r="H18" s="40">
        <v>20</v>
      </c>
      <c r="I18" s="38">
        <f t="shared" si="2"/>
        <v>51</v>
      </c>
      <c r="J18" s="39">
        <v>59.5</v>
      </c>
      <c r="K18" s="38">
        <v>75</v>
      </c>
      <c r="L18" s="38">
        <f t="shared" si="3"/>
        <v>472</v>
      </c>
    </row>
    <row r="19" spans="1:12" ht="12.75">
      <c r="A19" s="38" t="s">
        <v>40</v>
      </c>
      <c r="B19" s="40">
        <v>40</v>
      </c>
      <c r="C19" s="38">
        <f t="shared" si="0"/>
        <v>178</v>
      </c>
      <c r="D19" s="38" t="s">
        <v>27</v>
      </c>
      <c r="E19" s="38">
        <v>49</v>
      </c>
      <c r="F19" s="38">
        <f t="shared" si="1"/>
        <v>25</v>
      </c>
      <c r="G19" s="38" t="s">
        <v>59</v>
      </c>
      <c r="H19" s="40">
        <v>20</v>
      </c>
      <c r="I19" s="38">
        <f t="shared" si="2"/>
        <v>51</v>
      </c>
      <c r="J19" s="38" t="s">
        <v>27</v>
      </c>
      <c r="K19" s="38">
        <v>45</v>
      </c>
      <c r="L19" s="38">
        <f t="shared" si="3"/>
        <v>502</v>
      </c>
    </row>
    <row r="20" spans="1:12" ht="12.75">
      <c r="A20" s="38" t="s">
        <v>45</v>
      </c>
      <c r="B20" s="40">
        <v>22</v>
      </c>
      <c r="C20" s="38">
        <f t="shared" si="0"/>
        <v>196</v>
      </c>
      <c r="D20" s="38" t="s">
        <v>35</v>
      </c>
      <c r="E20" s="38">
        <v>83</v>
      </c>
      <c r="F20" s="38">
        <f t="shared" si="1"/>
        <v>59</v>
      </c>
      <c r="G20" s="38" t="s">
        <v>60</v>
      </c>
      <c r="H20" s="40">
        <v>20</v>
      </c>
      <c r="I20" s="38">
        <f t="shared" si="2"/>
        <v>51</v>
      </c>
      <c r="J20" s="38" t="s">
        <v>36</v>
      </c>
      <c r="K20" s="38">
        <v>28</v>
      </c>
      <c r="L20" s="38">
        <f t="shared" si="3"/>
        <v>519</v>
      </c>
    </row>
    <row r="21" spans="1:12" ht="12.75">
      <c r="A21" s="37"/>
      <c r="B21" s="37"/>
      <c r="C21" s="38"/>
      <c r="D21" s="38"/>
      <c r="E21" s="37"/>
      <c r="F21" s="38"/>
      <c r="G21" s="38" t="s">
        <v>39</v>
      </c>
      <c r="H21" s="40">
        <v>14</v>
      </c>
      <c r="I21" s="38">
        <f t="shared" si="2"/>
        <v>57</v>
      </c>
      <c r="J21" s="38" t="s">
        <v>59</v>
      </c>
      <c r="K21" s="38">
        <v>13</v>
      </c>
      <c r="L21" s="38">
        <f t="shared" si="3"/>
        <v>534</v>
      </c>
    </row>
    <row r="22" spans="1:12" ht="12.75">
      <c r="A22" s="37"/>
      <c r="B22" s="37"/>
      <c r="C22" s="38"/>
      <c r="D22" s="38"/>
      <c r="E22" s="37"/>
      <c r="F22" s="38"/>
      <c r="G22" s="37"/>
      <c r="H22" s="37"/>
      <c r="I22" s="38"/>
      <c r="J22" s="38"/>
      <c r="K22" s="37"/>
      <c r="L22" s="38"/>
    </row>
    <row r="23" spans="1:12" ht="12.75">
      <c r="A23" s="91" t="s">
        <v>28</v>
      </c>
      <c r="B23" s="92"/>
      <c r="C23" s="92"/>
      <c r="D23" s="92"/>
      <c r="E23" s="92"/>
      <c r="F23" s="93"/>
      <c r="G23" s="91" t="s">
        <v>28</v>
      </c>
      <c r="H23" s="92"/>
      <c r="I23" s="92"/>
      <c r="J23" s="92"/>
      <c r="K23" s="92"/>
      <c r="L23" s="93"/>
    </row>
    <row r="24" spans="1:12" ht="12.75" customHeight="1">
      <c r="A24" s="67" t="s">
        <v>31</v>
      </c>
      <c r="B24" s="67"/>
      <c r="C24" s="67"/>
      <c r="D24" s="67" t="s">
        <v>32</v>
      </c>
      <c r="E24" s="67"/>
      <c r="F24" s="67"/>
      <c r="G24" s="67" t="s">
        <v>31</v>
      </c>
      <c r="H24" s="67"/>
      <c r="I24" s="67"/>
      <c r="J24" s="67" t="s">
        <v>32</v>
      </c>
      <c r="K24" s="67"/>
      <c r="L24" s="67"/>
    </row>
    <row r="25" spans="1:12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ht="12.75">
      <c r="A26" s="89" t="s">
        <v>51</v>
      </c>
      <c r="B26" s="67"/>
      <c r="C26" s="67"/>
      <c r="D26" s="90" t="s">
        <v>50</v>
      </c>
      <c r="E26" s="67"/>
      <c r="F26" s="67"/>
      <c r="G26" s="89" t="s">
        <v>69</v>
      </c>
      <c r="H26" s="67"/>
      <c r="I26" s="67"/>
      <c r="J26" s="90" t="s">
        <v>68</v>
      </c>
      <c r="K26" s="67"/>
      <c r="L26" s="67"/>
    </row>
    <row r="27" spans="1:12" ht="12.7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6" ht="12.75">
      <c r="A28" s="72" t="s">
        <v>29</v>
      </c>
      <c r="B28" s="72"/>
      <c r="C28" s="72"/>
      <c r="D28" s="72"/>
      <c r="E28" s="72"/>
      <c r="F28" s="72"/>
    </row>
    <row r="29" spans="1:6" ht="12.75">
      <c r="A29" s="87">
        <v>42904</v>
      </c>
      <c r="B29" s="88"/>
      <c r="C29" s="88"/>
      <c r="D29" s="87">
        <v>42904</v>
      </c>
      <c r="E29" s="88"/>
      <c r="F29" s="88"/>
    </row>
    <row r="30" spans="1:6" ht="12.75">
      <c r="A30" s="88" t="s">
        <v>19</v>
      </c>
      <c r="B30" s="88"/>
      <c r="C30" s="88"/>
      <c r="D30" s="88" t="s">
        <v>20</v>
      </c>
      <c r="E30" s="88"/>
      <c r="F30" s="88"/>
    </row>
    <row r="31" spans="1:6" ht="12.75">
      <c r="A31" s="3" t="s">
        <v>1</v>
      </c>
      <c r="B31" s="3" t="s">
        <v>25</v>
      </c>
      <c r="C31" s="3" t="s">
        <v>26</v>
      </c>
      <c r="D31" s="3" t="s">
        <v>1</v>
      </c>
      <c r="E31" s="3" t="s">
        <v>25</v>
      </c>
      <c r="F31" s="3" t="s">
        <v>26</v>
      </c>
    </row>
    <row r="32" spans="1:6" ht="12.75">
      <c r="A32" s="38" t="s">
        <v>38</v>
      </c>
      <c r="B32" s="40">
        <v>1992</v>
      </c>
      <c r="C32" s="38">
        <f>ABS(1992-B32)</f>
        <v>0</v>
      </c>
      <c r="D32" s="37" t="s">
        <v>77</v>
      </c>
      <c r="E32" s="38">
        <v>0.6</v>
      </c>
      <c r="F32" s="38">
        <f>ABS(0.65-E32)</f>
        <v>0.050000000000000044</v>
      </c>
    </row>
    <row r="33" spans="1:6" ht="12.75">
      <c r="A33" s="38" t="s">
        <v>75</v>
      </c>
      <c r="B33" s="40">
        <v>1992</v>
      </c>
      <c r="C33" s="38">
        <f>ABS(1992-B33)</f>
        <v>0</v>
      </c>
      <c r="D33" s="38" t="s">
        <v>39</v>
      </c>
      <c r="E33" s="38">
        <v>0.84</v>
      </c>
      <c r="F33" s="38">
        <f>ABS(0.65-E33)</f>
        <v>0.18999999999999995</v>
      </c>
    </row>
    <row r="34" spans="1:6" ht="12.75">
      <c r="A34" s="38" t="s">
        <v>35</v>
      </c>
      <c r="B34" s="40">
        <v>1993</v>
      </c>
      <c r="C34" s="38">
        <f>ABS(1992-B34)</f>
        <v>1</v>
      </c>
      <c r="D34" s="38" t="s">
        <v>27</v>
      </c>
      <c r="E34" s="38">
        <v>0.36</v>
      </c>
      <c r="F34" s="38">
        <f>ABS(0.65-E34)</f>
        <v>0.29000000000000004</v>
      </c>
    </row>
    <row r="35" spans="1:6" ht="12.75">
      <c r="A35" s="38" t="s">
        <v>36</v>
      </c>
      <c r="B35" s="40">
        <v>1993</v>
      </c>
      <c r="C35" s="38">
        <f>ABS(1992-B35)</f>
        <v>1</v>
      </c>
      <c r="D35" s="38" t="s">
        <v>75</v>
      </c>
      <c r="E35" s="38">
        <v>2.1</v>
      </c>
      <c r="F35" s="38">
        <f>ABS(0.65-E35)</f>
        <v>1.4500000000000002</v>
      </c>
    </row>
    <row r="36" spans="1:6" ht="12.75">
      <c r="A36" s="38" t="s">
        <v>64</v>
      </c>
      <c r="B36" s="40">
        <v>1993</v>
      </c>
      <c r="C36" s="38">
        <f>ABS(1992-B36)</f>
        <v>1</v>
      </c>
      <c r="D36" s="38" t="s">
        <v>76</v>
      </c>
      <c r="E36" s="38">
        <v>2.13</v>
      </c>
      <c r="F36" s="38">
        <f>ABS(0.65-E36)</f>
        <v>1.48</v>
      </c>
    </row>
    <row r="37" spans="1:6" ht="12.75">
      <c r="A37" s="38" t="s">
        <v>63</v>
      </c>
      <c r="B37" s="40">
        <v>1989</v>
      </c>
      <c r="C37" s="38">
        <f>ABS(1992-B37)</f>
        <v>3</v>
      </c>
      <c r="D37" s="38" t="s">
        <v>40</v>
      </c>
      <c r="E37" s="38">
        <v>3</v>
      </c>
      <c r="F37" s="38">
        <f>ABS(0.65-E37)</f>
        <v>2.35</v>
      </c>
    </row>
    <row r="38" spans="1:6" ht="12.75">
      <c r="A38" s="37" t="s">
        <v>77</v>
      </c>
      <c r="B38" s="94">
        <v>1989</v>
      </c>
      <c r="C38" s="38">
        <f>ABS(1992-B38)</f>
        <v>3</v>
      </c>
      <c r="D38" s="38" t="s">
        <v>36</v>
      </c>
      <c r="E38" s="38">
        <v>3.25</v>
      </c>
      <c r="F38" s="38">
        <f>ABS(0.65-E38)</f>
        <v>2.6</v>
      </c>
    </row>
    <row r="39" spans="1:6" ht="12.75">
      <c r="A39" s="38" t="s">
        <v>40</v>
      </c>
      <c r="B39" s="40">
        <v>1996</v>
      </c>
      <c r="C39" s="38">
        <f>ABS(1992-B39)</f>
        <v>4</v>
      </c>
      <c r="D39" s="38" t="s">
        <v>35</v>
      </c>
      <c r="E39" s="38">
        <v>4.8</v>
      </c>
      <c r="F39" s="38">
        <f>ABS(0.65-E39)</f>
        <v>4.1499999999999995</v>
      </c>
    </row>
    <row r="40" spans="1:6" ht="12.75">
      <c r="A40" s="38" t="s">
        <v>27</v>
      </c>
      <c r="B40" s="40">
        <v>1986</v>
      </c>
      <c r="C40" s="38">
        <f>ABS(1992-B40)</f>
        <v>6</v>
      </c>
      <c r="D40" s="38" t="s">
        <v>63</v>
      </c>
      <c r="E40" s="38">
        <v>11</v>
      </c>
      <c r="F40" s="38">
        <f>ABS(0.65-E40)</f>
        <v>10.35</v>
      </c>
    </row>
    <row r="41" spans="1:6" ht="12.75">
      <c r="A41" s="38" t="s">
        <v>61</v>
      </c>
      <c r="B41" s="40">
        <v>1998</v>
      </c>
      <c r="C41" s="38">
        <f>ABS(1992-B41)</f>
        <v>6</v>
      </c>
      <c r="D41" s="38" t="s">
        <v>64</v>
      </c>
      <c r="E41" s="37">
        <v>89</v>
      </c>
      <c r="F41" s="38">
        <f>ABS(0.65-E41)</f>
        <v>88.35</v>
      </c>
    </row>
    <row r="42" spans="1:6" ht="12.75">
      <c r="A42" s="39">
        <v>59.5</v>
      </c>
      <c r="B42" s="40">
        <v>1979</v>
      </c>
      <c r="C42" s="38">
        <f>ABS(1992-B42)</f>
        <v>13</v>
      </c>
      <c r="D42" s="39">
        <v>59.5</v>
      </c>
      <c r="E42" s="38">
        <v>120</v>
      </c>
      <c r="F42" s="38">
        <f>ABS(0.65-E42)</f>
        <v>119.35</v>
      </c>
    </row>
    <row r="43" spans="1:6" ht="12.75">
      <c r="A43" s="38" t="s">
        <v>39</v>
      </c>
      <c r="B43" s="40">
        <v>2006</v>
      </c>
      <c r="C43" s="38">
        <f>ABS(1992-B43)</f>
        <v>14</v>
      </c>
      <c r="D43" s="38" t="s">
        <v>38</v>
      </c>
      <c r="E43" s="38">
        <v>236</v>
      </c>
      <c r="F43" s="38">
        <f>ABS(0.65-E43)</f>
        <v>235.35</v>
      </c>
    </row>
    <row r="44" spans="1:6" ht="12.75">
      <c r="A44" s="38" t="s">
        <v>76</v>
      </c>
      <c r="B44" s="40">
        <v>1977</v>
      </c>
      <c r="C44" s="38">
        <f>ABS(1992-B44)</f>
        <v>15</v>
      </c>
      <c r="D44" s="38" t="s">
        <v>61</v>
      </c>
      <c r="E44" s="38">
        <v>312</v>
      </c>
      <c r="F44" s="38">
        <f>ABS(0.65-E44)</f>
        <v>311.35</v>
      </c>
    </row>
    <row r="45" spans="1:6" ht="12.75">
      <c r="A45" s="38"/>
      <c r="B45" s="40"/>
      <c r="C45" s="38"/>
      <c r="D45" s="39"/>
      <c r="E45" s="38"/>
      <c r="F45" s="38"/>
    </row>
    <row r="46" spans="1:6" ht="12.75">
      <c r="A46" s="38"/>
      <c r="B46" s="40"/>
      <c r="C46" s="38"/>
      <c r="D46" s="38"/>
      <c r="E46" s="38"/>
      <c r="F46" s="38"/>
    </row>
    <row r="47" spans="1:6" ht="12.75">
      <c r="A47" s="37"/>
      <c r="B47" s="30"/>
      <c r="C47" s="38"/>
      <c r="D47" s="38"/>
      <c r="E47" s="38"/>
      <c r="F47" s="38"/>
    </row>
    <row r="48" spans="1:6" ht="12.75" customHeight="1">
      <c r="A48" s="38"/>
      <c r="B48" s="40"/>
      <c r="C48" s="38"/>
      <c r="D48" s="38"/>
      <c r="E48" s="38"/>
      <c r="F48" s="38"/>
    </row>
    <row r="49" spans="1:6" ht="12.75">
      <c r="A49" s="38"/>
      <c r="B49" s="40"/>
      <c r="C49" s="38"/>
      <c r="D49" s="38"/>
      <c r="E49" s="37"/>
      <c r="F49" s="38"/>
    </row>
    <row r="50" spans="1:6" ht="12.75">
      <c r="A50" s="91" t="s">
        <v>28</v>
      </c>
      <c r="B50" s="92"/>
      <c r="C50" s="92"/>
      <c r="D50" s="92"/>
      <c r="E50" s="92"/>
      <c r="F50" s="93"/>
    </row>
    <row r="51" spans="1:6" ht="12.75">
      <c r="A51" s="67" t="s">
        <v>31</v>
      </c>
      <c r="B51" s="67"/>
      <c r="C51" s="67"/>
      <c r="D51" s="67" t="s">
        <v>32</v>
      </c>
      <c r="E51" s="67"/>
      <c r="F51" s="67"/>
    </row>
    <row r="52" spans="1:6" ht="12.75">
      <c r="A52" s="67"/>
      <c r="B52" s="67"/>
      <c r="C52" s="67"/>
      <c r="D52" s="67"/>
      <c r="E52" s="67"/>
      <c r="F52" s="67"/>
    </row>
    <row r="53" spans="1:6" ht="12.75">
      <c r="A53" s="89" t="s">
        <v>78</v>
      </c>
      <c r="B53" s="67"/>
      <c r="C53" s="67"/>
      <c r="D53" s="90" t="s">
        <v>79</v>
      </c>
      <c r="E53" s="67"/>
      <c r="F53" s="67"/>
    </row>
    <row r="54" spans="1:6" ht="12.75" customHeight="1">
      <c r="A54" s="67"/>
      <c r="B54" s="67"/>
      <c r="C54" s="67"/>
      <c r="D54" s="67"/>
      <c r="E54" s="67"/>
      <c r="F54" s="67"/>
    </row>
    <row r="82" ht="12.75" customHeight="1"/>
    <row r="88" ht="12.75" customHeight="1"/>
    <row r="122" ht="12.75" customHeight="1"/>
  </sheetData>
  <mergeCells count="30">
    <mergeCell ref="A50:F50"/>
    <mergeCell ref="A51:C52"/>
    <mergeCell ref="D51:F52"/>
    <mergeCell ref="A53:C54"/>
    <mergeCell ref="D53:F54"/>
    <mergeCell ref="A28:F28"/>
    <mergeCell ref="A29:C29"/>
    <mergeCell ref="D29:F29"/>
    <mergeCell ref="A30:C30"/>
    <mergeCell ref="D30:F30"/>
    <mergeCell ref="G23:L23"/>
    <mergeCell ref="G24:I25"/>
    <mergeCell ref="J24:L25"/>
    <mergeCell ref="G26:I27"/>
    <mergeCell ref="J26:L27"/>
    <mergeCell ref="G1:L1"/>
    <mergeCell ref="G2:I2"/>
    <mergeCell ref="J2:L2"/>
    <mergeCell ref="G3:I3"/>
    <mergeCell ref="J3:L3"/>
    <mergeCell ref="A26:C27"/>
    <mergeCell ref="D26:F27"/>
    <mergeCell ref="D3:F3"/>
    <mergeCell ref="A23:F23"/>
    <mergeCell ref="A24:C25"/>
    <mergeCell ref="D24:F25"/>
    <mergeCell ref="A1:F1"/>
    <mergeCell ref="A2:C2"/>
    <mergeCell ref="A3:C3"/>
    <mergeCell ref="D2:F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2017-07-02T21:12:24Z</dcterms:modified>
  <cp:category/>
  <cp:version/>
  <cp:contentType/>
  <cp:contentStatus/>
</cp:coreProperties>
</file>