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<sst xmlns="http://schemas.openxmlformats.org/spreadsheetml/2006/main" count="222" uniqueCount="72">
  <si>
    <t>League Position</t>
  </si>
  <si>
    <t>Team Name</t>
  </si>
  <si>
    <t>Date Of Quiz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</si>
  <si>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</si>
  <si>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</si>
  <si>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</si>
  <si>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</si>
  <si>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</si>
  <si>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</si>
  <si>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</si>
  <si>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</si>
  <si>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</si>
  <si>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</si>
  <si>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</si>
  <si>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</si>
  <si>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</si>
  <si>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</si>
  <si>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</si>
  <si>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</si>
  <si>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Wipe Out Bonus Round</t>
  </si>
  <si>
    <t>Bonus Questions #1 &amp; #2</t>
  </si>
  <si>
    <t>The Forge Inn - Glenfield - Sunday Night League Cup</t>
  </si>
  <si>
    <t>Wipe out High</t>
  </si>
  <si>
    <t>Wipe Out Low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</si>
  <si>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</si>
  <si>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</si>
  <si>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</si>
  <si>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</si>
  <si>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</si>
  <si>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</si>
  <si>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</si>
  <si>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</si>
  <si>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</si>
  <si>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>UNIVERSALLY CHALLANGED</t>
  </si>
  <si>
    <t xml:space="preserve">F&amp;D  -  S&amp;L - T&amp;F </t>
  </si>
  <si>
    <t>S&amp;N - H&amp;G - A&amp;L</t>
  </si>
  <si>
    <t>CHALFONTS</t>
  </si>
  <si>
    <t>THE REVELLERS</t>
  </si>
  <si>
    <t>THREE AMIGOS</t>
  </si>
  <si>
    <t>SUND OUT PLUMBS OUT</t>
  </si>
  <si>
    <t xml:space="preserve">IZZY WIZZY </t>
  </si>
  <si>
    <t>IN THE CORNER</t>
  </si>
  <si>
    <t>ANAGRAMS</t>
  </si>
  <si>
    <t>The Forge Inn - Glenfield - Sunday Night Quiz League #50</t>
  </si>
  <si>
    <t>GEORGE</t>
  </si>
  <si>
    <t>TENABLE</t>
  </si>
  <si>
    <t>CASTLE CAST OFFS</t>
  </si>
  <si>
    <t>GINGER POWER</t>
  </si>
  <si>
    <t>DONKEY CHODES OF STEEL</t>
  </si>
  <si>
    <t>DOUBLE TROUBLE</t>
  </si>
  <si>
    <t>MORTAL WOMBATS</t>
  </si>
  <si>
    <t>VIVA LAEPAGNE</t>
  </si>
  <si>
    <t>VIVA ESPAGNE 4</t>
  </si>
  <si>
    <t>IN THE CORNER/SUNS IN PLUMBS IN (WINNERS)</t>
  </si>
  <si>
    <t>COMING UP THE REAR</t>
  </si>
  <si>
    <t>DUAL CITEZENSHIP</t>
  </si>
  <si>
    <t>NO HOPERS</t>
  </si>
  <si>
    <t>OOPS</t>
  </si>
  <si>
    <t>CAT MAD CREW</t>
  </si>
  <si>
    <t>NBTE</t>
  </si>
  <si>
    <t>CHARLIES ANGELS</t>
  </si>
  <si>
    <t>IZZY WIZZY</t>
  </si>
  <si>
    <t>CAT MAD CREW 15</t>
  </si>
  <si>
    <t>COMING UP THE REAR 4</t>
  </si>
  <si>
    <t>DUEL CITIZENSHIP</t>
  </si>
  <si>
    <t>LOGOS</t>
  </si>
  <si>
    <t>EMBASSY</t>
  </si>
  <si>
    <t>WALKERS</t>
  </si>
  <si>
    <t>Week Number: #3</t>
  </si>
  <si>
    <t>MISSING LETTERS</t>
  </si>
  <si>
    <t>CHALFONTS 12</t>
  </si>
  <si>
    <t>(3 )UNIVERSALLY CHALLANGED &amp; CHARLIES ANGELS (WINNERS)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</si>
</sst>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9"/>
      <name val="Arial"/>
      <family val="0"/>
    </font>
    <font>
      <b/>
      <sz val="10"/>
      <color indexed="8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1" fontId="0" fillId="0" borderId="1" xfId="0" applyNumberForma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3" borderId="6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" fontId="8" fillId="0" borderId="11" xfId="0" applyNumberFormat="1" applyFont="1" applyBorder="1" applyAlignment="1">
      <alignment horizontal="center" vertical="center"/>
    </xf>
    <xf numFmtId="16" fontId="8" fillId="0" borderId="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="85" zoomScaleNormal="85" workbookViewId="0" topLeftCell="A2">
      <selection activeCell="D3" sqref="D3:L3"/>
    </sheetView>
  </sheetViews>
  <sheetFormatPr defaultColWidth="9.140625" defaultRowHeight="12.75"/>
  <cols>
    <col min="1" max="1" width="9.140625" style="1" customWidth="1"/>
    <col min="2" max="2" width="37.7109375" style="1" bestFit="1" customWidth="1"/>
    <col min="3" max="3" width="16.8515625" style="1" bestFit="1" customWidth="1"/>
    <col min="4" max="4" width="14.7109375" style="1" bestFit="1" customWidth="1"/>
    <col min="5" max="6" width="14.140625" style="1" bestFit="1" customWidth="1"/>
    <col min="7" max="7" width="12.28125" style="1" customWidth="1"/>
    <col min="8" max="8" width="15.140625" style="1" bestFit="1" customWidth="1"/>
    <col min="9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52" t="s">
        <v>43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ht="12.75">
      <c r="A2" s="64" t="s">
        <v>9</v>
      </c>
      <c r="B2" s="65"/>
      <c r="C2" s="65"/>
      <c r="D2" s="65"/>
      <c r="E2" s="65"/>
      <c r="F2" s="65"/>
      <c r="G2" s="65"/>
      <c r="H2" s="66">
        <v>3</v>
      </c>
      <c r="I2" s="66"/>
      <c r="J2" s="66"/>
      <c r="K2" s="66"/>
      <c r="L2" s="66"/>
      <c r="M2" s="67"/>
      <c r="N2"/>
    </row>
    <row r="3" spans="1:14" ht="12.75" customHeight="1">
      <c r="A3" s="68" t="s">
        <v>0</v>
      </c>
      <c r="B3" s="70" t="s">
        <v>1</v>
      </c>
      <c r="C3" s="40"/>
      <c r="D3" s="72" t="s">
        <v>16</v>
      </c>
      <c r="E3" s="72"/>
      <c r="F3" s="72"/>
      <c r="G3" s="72"/>
      <c r="H3" s="72"/>
      <c r="I3" s="72"/>
      <c r="J3" s="72"/>
      <c r="K3" s="72"/>
      <c r="L3" s="72"/>
      <c r="M3" s="68" t="s">
        <v>3</v>
      </c>
      <c r="N3" s="7" t="s">
        <v>7</v>
      </c>
    </row>
    <row r="4" spans="1:14" ht="12.75">
      <c r="A4" s="69"/>
      <c r="B4" s="71"/>
      <c r="C4" s="41" t="s">
        <v>26</v>
      </c>
      <c r="D4" s="2">
        <v>43408</v>
      </c>
      <c r="E4" s="2">
        <f aca="true" t="shared" si="0" ref="E4:K4">D4+7</f>
        <v>43415</v>
      </c>
      <c r="F4" s="2">
        <f t="shared" si="0"/>
        <v>43422</v>
      </c>
      <c r="G4" s="2">
        <f t="shared" si="0"/>
        <v>43429</v>
      </c>
      <c r="H4" s="2">
        <f t="shared" si="0"/>
        <v>43436</v>
      </c>
      <c r="I4" s="2">
        <f t="shared" si="0"/>
        <v>43443</v>
      </c>
      <c r="J4" s="2">
        <f t="shared" si="0"/>
        <v>43450</v>
      </c>
      <c r="K4" s="2">
        <f t="shared" si="0"/>
        <v>43457</v>
      </c>
      <c r="L4" s="2"/>
      <c r="M4" s="69"/>
      <c r="N4" s="7" t="s">
        <v>8</v>
      </c>
    </row>
    <row r="5" spans="1:14" s="30" customFormat="1" ht="12.75" customHeight="1">
      <c r="A5" s="31">
        <v>1</v>
      </c>
      <c r="B5" s="34" t="s">
        <v>41</v>
      </c>
      <c r="C5" s="33">
        <f>COUNTIF(D5:K5,"&lt;&gt;")</f>
        <v>3</v>
      </c>
      <c r="D5" s="3">
        <v>61.5</v>
      </c>
      <c r="E5" s="3">
        <v>63</v>
      </c>
      <c r="F5" s="31">
        <v>57.5</v>
      </c>
      <c r="G5" s="3"/>
      <c r="H5" s="45"/>
      <c r="I5" s="3"/>
      <c r="J5" s="3"/>
      <c r="K5" s="3"/>
      <c r="L5" s="3"/>
      <c r="M5" s="3">
        <f>SUM(D5:L5)</f>
        <v>182</v>
      </c>
      <c r="N5" s="29">
        <f>M5/C5</f>
        <v>60.666666666666664</v>
      </c>
    </row>
    <row r="6" spans="1:14" s="30" customFormat="1" ht="12.75">
      <c r="A6" s="31">
        <f aca="true" t="shared" si="1" ref="A6:A28">A5+1</f>
        <v>2</v>
      </c>
      <c r="B6" s="33" t="s">
        <v>36</v>
      </c>
      <c r="C6" s="33">
        <f>COUNTIF(D6:K6,"&lt;&gt;")</f>
        <v>3</v>
      </c>
      <c r="D6" s="3">
        <v>57.5</v>
      </c>
      <c r="E6" s="3">
        <v>58.5</v>
      </c>
      <c r="F6" s="31">
        <v>60</v>
      </c>
      <c r="G6" s="3"/>
      <c r="H6" s="45"/>
      <c r="I6" s="3"/>
      <c r="J6" s="3"/>
      <c r="K6" s="3"/>
      <c r="L6" s="3"/>
      <c r="M6" s="3">
        <f>SUM(D6:L6)</f>
        <v>176</v>
      </c>
      <c r="N6" s="29">
        <f aca="true" t="shared" si="2" ref="N6:N16">M6/C6</f>
        <v>58.666666666666664</v>
      </c>
    </row>
    <row r="7" spans="1:14" s="30" customFormat="1" ht="12.75">
      <c r="A7" s="31">
        <f t="shared" si="1"/>
        <v>3</v>
      </c>
      <c r="B7" s="33" t="s">
        <v>40</v>
      </c>
      <c r="C7" s="33">
        <f>COUNTIF(D7:K7,"&lt;&gt;")</f>
        <v>3</v>
      </c>
      <c r="D7" s="3">
        <v>59</v>
      </c>
      <c r="E7" s="3">
        <v>60</v>
      </c>
      <c r="F7" s="31">
        <v>55.5</v>
      </c>
      <c r="G7" s="3"/>
      <c r="H7" s="45"/>
      <c r="I7" s="3"/>
      <c r="J7" s="3"/>
      <c r="K7" s="3"/>
      <c r="L7" s="3"/>
      <c r="M7" s="3">
        <f>SUM(D7:L7)</f>
        <v>174.5</v>
      </c>
      <c r="N7" s="29">
        <f t="shared" si="2"/>
        <v>58.166666666666664</v>
      </c>
    </row>
    <row r="8" spans="1:14" s="30" customFormat="1" ht="12" customHeight="1">
      <c r="A8" s="31">
        <f t="shared" si="1"/>
        <v>4</v>
      </c>
      <c r="B8" s="33" t="s">
        <v>39</v>
      </c>
      <c r="C8" s="33">
        <f>COUNTIF(D8:K8,"&lt;&gt;")</f>
        <v>3</v>
      </c>
      <c r="D8" s="3">
        <v>58.5</v>
      </c>
      <c r="E8" s="3">
        <v>64.5</v>
      </c>
      <c r="F8" s="31">
        <v>48.5</v>
      </c>
      <c r="G8" s="3"/>
      <c r="H8" s="45"/>
      <c r="I8" s="3"/>
      <c r="J8" s="3"/>
      <c r="K8" s="3"/>
      <c r="L8" s="3"/>
      <c r="M8" s="3">
        <f>SUM(D8:L8)</f>
        <v>171.5</v>
      </c>
      <c r="N8" s="29">
        <f t="shared" si="2"/>
        <v>57.166666666666664</v>
      </c>
    </row>
    <row r="9" spans="1:14" s="30" customFormat="1" ht="12.75">
      <c r="A9" s="31">
        <f t="shared" si="1"/>
        <v>5</v>
      </c>
      <c r="B9" s="33" t="s">
        <v>38</v>
      </c>
      <c r="C9" s="33">
        <f>COUNTIF(D9:K9,"&lt;&gt;")</f>
        <v>3</v>
      </c>
      <c r="D9" s="3">
        <v>51</v>
      </c>
      <c r="E9" s="3">
        <v>60.5</v>
      </c>
      <c r="F9" s="31">
        <v>53.5</v>
      </c>
      <c r="G9" s="3"/>
      <c r="H9" s="45"/>
      <c r="I9" s="3"/>
      <c r="J9" s="3"/>
      <c r="K9" s="3"/>
      <c r="L9" s="3"/>
      <c r="M9" s="3">
        <f>SUM(D9:L9)</f>
        <v>165</v>
      </c>
      <c r="N9" s="29">
        <f t="shared" si="2"/>
        <v>55</v>
      </c>
    </row>
    <row r="10" spans="1:14" s="30" customFormat="1" ht="12.75">
      <c r="A10" s="31">
        <f t="shared" si="1"/>
        <v>6</v>
      </c>
      <c r="B10" s="33" t="s">
        <v>37</v>
      </c>
      <c r="C10" s="33">
        <f>COUNTIF(D10:K10,"&lt;&gt;")</f>
        <v>3</v>
      </c>
      <c r="D10" s="3">
        <v>56.5</v>
      </c>
      <c r="E10" s="3">
        <v>56</v>
      </c>
      <c r="F10" s="31">
        <v>48</v>
      </c>
      <c r="G10" s="3"/>
      <c r="H10" s="45"/>
      <c r="I10" s="3"/>
      <c r="J10" s="3"/>
      <c r="K10" s="3"/>
      <c r="L10" s="3"/>
      <c r="M10" s="3">
        <f>SUM(D10:L10)</f>
        <v>160.5</v>
      </c>
      <c r="N10" s="29">
        <f t="shared" si="2"/>
        <v>53.5</v>
      </c>
    </row>
    <row r="11" spans="1:14" s="30" customFormat="1" ht="12.75">
      <c r="A11" s="31">
        <f t="shared" si="1"/>
        <v>7</v>
      </c>
      <c r="B11" s="33" t="s">
        <v>50</v>
      </c>
      <c r="C11" s="33">
        <f>COUNTIF(D11:K11,"&lt;&gt;")</f>
        <v>2</v>
      </c>
      <c r="D11" s="3">
        <v>51.5</v>
      </c>
      <c r="E11" s="3">
        <v>68</v>
      </c>
      <c r="F11" s="31"/>
      <c r="G11" s="3"/>
      <c r="H11" s="45"/>
      <c r="I11" s="3"/>
      <c r="J11" s="3"/>
      <c r="K11" s="3"/>
      <c r="L11" s="3"/>
      <c r="M11" s="3">
        <f>SUM(D11:L11)</f>
        <v>119.5</v>
      </c>
      <c r="N11" s="29">
        <f t="shared" si="2"/>
        <v>59.75</v>
      </c>
    </row>
    <row r="12" spans="1:14" s="30" customFormat="1" ht="12.75">
      <c r="A12" s="31">
        <f t="shared" si="1"/>
        <v>8</v>
      </c>
      <c r="B12" s="33" t="s">
        <v>59</v>
      </c>
      <c r="C12" s="33">
        <f>COUNTIF(D12:K12,"&lt;&gt;")</f>
        <v>2</v>
      </c>
      <c r="D12" s="3"/>
      <c r="E12" s="3">
        <v>60</v>
      </c>
      <c r="F12" s="31">
        <v>56.5</v>
      </c>
      <c r="G12" s="3"/>
      <c r="H12" s="45"/>
      <c r="I12" s="3"/>
      <c r="J12" s="3"/>
      <c r="K12" s="3"/>
      <c r="L12" s="3"/>
      <c r="M12" s="3">
        <f>SUM(D12:L12)</f>
        <v>116.5</v>
      </c>
      <c r="N12" s="29">
        <f t="shared" si="2"/>
        <v>58.25</v>
      </c>
    </row>
    <row r="13" spans="1:14" s="30" customFormat="1" ht="13.5" customHeight="1">
      <c r="A13" s="31">
        <f t="shared" si="1"/>
        <v>9</v>
      </c>
      <c r="B13" s="32" t="s">
        <v>58</v>
      </c>
      <c r="C13" s="33">
        <f>COUNTIF(D13:K13,"&lt;&gt;")</f>
        <v>2</v>
      </c>
      <c r="D13" s="3"/>
      <c r="E13" s="3">
        <v>56.5</v>
      </c>
      <c r="F13" s="31">
        <v>51</v>
      </c>
      <c r="G13" s="3"/>
      <c r="H13" s="45"/>
      <c r="I13" s="3"/>
      <c r="J13" s="3"/>
      <c r="K13" s="3"/>
      <c r="L13" s="3"/>
      <c r="M13" s="3">
        <f>SUM(D13:L13)</f>
        <v>107.5</v>
      </c>
      <c r="N13" s="29">
        <f t="shared" si="2"/>
        <v>53.75</v>
      </c>
    </row>
    <row r="14" spans="1:14" s="30" customFormat="1" ht="12.75">
      <c r="A14" s="31">
        <f t="shared" si="1"/>
        <v>10</v>
      </c>
      <c r="B14" s="34" t="s">
        <v>60</v>
      </c>
      <c r="C14" s="33">
        <f>COUNTIF(D14:K14,"&lt;&gt;")</f>
        <v>2</v>
      </c>
      <c r="D14" s="3"/>
      <c r="E14" s="3">
        <v>47</v>
      </c>
      <c r="F14" s="31">
        <v>42</v>
      </c>
      <c r="G14" s="3"/>
      <c r="H14" s="45"/>
      <c r="I14" s="3"/>
      <c r="J14" s="3"/>
      <c r="K14" s="3"/>
      <c r="L14" s="3"/>
      <c r="M14" s="3">
        <f>SUM(D14:L14)</f>
        <v>89</v>
      </c>
      <c r="N14" s="29">
        <f t="shared" si="2"/>
        <v>44.5</v>
      </c>
    </row>
    <row r="15" spans="1:14" ht="12.75">
      <c r="A15" s="31">
        <f t="shared" si="1"/>
        <v>11</v>
      </c>
      <c r="B15" s="33" t="s">
        <v>33</v>
      </c>
      <c r="C15" s="33">
        <f>COUNTIF(D15:K15,"&lt;&gt;")</f>
        <v>2</v>
      </c>
      <c r="D15" s="3">
        <v>44</v>
      </c>
      <c r="E15" s="3"/>
      <c r="F15" s="31">
        <v>42</v>
      </c>
      <c r="G15" s="3"/>
      <c r="H15" s="45"/>
      <c r="I15" s="3"/>
      <c r="J15" s="3"/>
      <c r="K15" s="3"/>
      <c r="L15" s="3"/>
      <c r="M15" s="3">
        <f>SUM(D15:L15)</f>
        <v>86</v>
      </c>
      <c r="N15" s="29">
        <f t="shared" si="2"/>
        <v>43</v>
      </c>
    </row>
    <row r="16" spans="1:14" ht="12.75">
      <c r="A16" s="31">
        <f t="shared" si="1"/>
        <v>12</v>
      </c>
      <c r="B16" s="34" t="s">
        <v>54</v>
      </c>
      <c r="C16" s="33">
        <f>COUNTIF(D16:K16,"&lt;&gt;")</f>
        <v>2</v>
      </c>
      <c r="D16" s="3"/>
      <c r="E16" s="3">
        <v>37</v>
      </c>
      <c r="F16" s="31">
        <v>32</v>
      </c>
      <c r="G16" s="3"/>
      <c r="H16" s="45"/>
      <c r="I16" s="3"/>
      <c r="J16" s="3"/>
      <c r="K16" s="3"/>
      <c r="L16" s="3"/>
      <c r="M16" s="3">
        <f>SUM(D16:L16)</f>
        <v>69</v>
      </c>
      <c r="N16" s="29">
        <f t="shared" si="2"/>
        <v>34.5</v>
      </c>
    </row>
    <row r="17" spans="1:14" ht="12.75">
      <c r="A17" s="31">
        <f t="shared" si="1"/>
        <v>13</v>
      </c>
      <c r="B17" s="33" t="s">
        <v>66</v>
      </c>
      <c r="C17" s="33">
        <f>COUNTIF(D17:K17,"&lt;&gt;")</f>
        <v>1</v>
      </c>
      <c r="D17" s="3"/>
      <c r="E17" s="3"/>
      <c r="F17" s="31">
        <v>54</v>
      </c>
      <c r="G17" s="3"/>
      <c r="H17" s="45"/>
      <c r="I17" s="3"/>
      <c r="J17" s="3"/>
      <c r="K17" s="3"/>
      <c r="L17" s="3"/>
      <c r="M17" s="3">
        <f>SUM(D17:L17)</f>
        <v>54</v>
      </c>
      <c r="N17" s="29">
        <f>M17/C17</f>
        <v>54</v>
      </c>
    </row>
    <row r="18" spans="1:14" ht="12.75">
      <c r="A18" s="31">
        <f t="shared" si="1"/>
        <v>14</v>
      </c>
      <c r="B18" s="33" t="s">
        <v>45</v>
      </c>
      <c r="C18" s="33">
        <f>COUNTIF(D18:K18,"&lt;&gt;")</f>
        <v>1</v>
      </c>
      <c r="D18" s="3">
        <v>53</v>
      </c>
      <c r="E18" s="3"/>
      <c r="F18" s="31"/>
      <c r="G18" s="3"/>
      <c r="H18" s="45"/>
      <c r="I18" s="3"/>
      <c r="J18" s="3"/>
      <c r="K18" s="3"/>
      <c r="L18" s="3"/>
      <c r="M18" s="3">
        <f>SUM(D18:L18)</f>
        <v>53</v>
      </c>
      <c r="N18" s="29">
        <f>M18/C18</f>
        <v>53</v>
      </c>
    </row>
    <row r="19" spans="1:14" ht="12.75">
      <c r="A19" s="31">
        <f t="shared" si="1"/>
        <v>15</v>
      </c>
      <c r="B19" s="33" t="s">
        <v>48</v>
      </c>
      <c r="C19" s="33">
        <f>COUNTIF(D19:K19,"&lt;&gt;")</f>
        <v>1</v>
      </c>
      <c r="D19" s="3">
        <v>50.5</v>
      </c>
      <c r="E19" s="3"/>
      <c r="F19" s="31"/>
      <c r="G19" s="3"/>
      <c r="H19" s="45"/>
      <c r="I19" s="3"/>
      <c r="J19" s="3"/>
      <c r="K19" s="3"/>
      <c r="L19" s="3"/>
      <c r="M19" s="3">
        <f>SUM(D19:L19)</f>
        <v>50.5</v>
      </c>
      <c r="N19" s="29">
        <f>M19/C19</f>
        <v>50.5</v>
      </c>
    </row>
    <row r="20" spans="1:14" ht="12.75">
      <c r="A20" s="31">
        <f t="shared" si="1"/>
        <v>16</v>
      </c>
      <c r="B20" s="33" t="s">
        <v>56</v>
      </c>
      <c r="C20" s="33">
        <f>COUNTIF(D20:K20,"&lt;&gt;")</f>
        <v>1</v>
      </c>
      <c r="D20" s="3"/>
      <c r="E20" s="3">
        <v>48</v>
      </c>
      <c r="F20" s="31"/>
      <c r="G20" s="3"/>
      <c r="H20" s="45"/>
      <c r="I20" s="3"/>
      <c r="J20" s="3"/>
      <c r="K20" s="3"/>
      <c r="L20" s="3"/>
      <c r="M20" s="3">
        <f>SUM(D20:L20)</f>
        <v>48</v>
      </c>
      <c r="N20" s="29">
        <f>M20/C20</f>
        <v>48</v>
      </c>
    </row>
    <row r="21" spans="1:14" ht="12.75">
      <c r="A21" s="31">
        <f t="shared" si="1"/>
        <v>17</v>
      </c>
      <c r="B21" s="34" t="s">
        <v>57</v>
      </c>
      <c r="C21" s="33">
        <f>COUNTIF(D21:K21,"&lt;&gt;")</f>
        <v>1</v>
      </c>
      <c r="D21" s="3"/>
      <c r="E21" s="3">
        <v>46.5</v>
      </c>
      <c r="F21" s="31"/>
      <c r="G21" s="3"/>
      <c r="H21" s="45"/>
      <c r="I21" s="3"/>
      <c r="J21" s="3"/>
      <c r="K21" s="3"/>
      <c r="L21" s="3"/>
      <c r="M21" s="3">
        <f>SUM(D21:L21)</f>
        <v>46.5</v>
      </c>
      <c r="N21" s="29">
        <f>M21/C21</f>
        <v>46.5</v>
      </c>
    </row>
    <row r="22" spans="1:14" ht="12.75">
      <c r="A22" s="31">
        <f t="shared" si="1"/>
        <v>18</v>
      </c>
      <c r="B22" s="33" t="s">
        <v>44</v>
      </c>
      <c r="C22" s="33">
        <f>COUNTIF(D22:K22,"&lt;&gt;")</f>
        <v>1</v>
      </c>
      <c r="D22" s="3">
        <v>44</v>
      </c>
      <c r="E22" s="3"/>
      <c r="F22" s="31"/>
      <c r="G22" s="3"/>
      <c r="H22" s="45"/>
      <c r="I22" s="3"/>
      <c r="J22" s="3"/>
      <c r="K22" s="3"/>
      <c r="L22" s="3"/>
      <c r="M22" s="3">
        <f>SUM(D22:L22)</f>
        <v>44</v>
      </c>
      <c r="N22" s="29">
        <f>M22/C22</f>
        <v>44</v>
      </c>
    </row>
    <row r="23" spans="1:14" ht="12.75">
      <c r="A23" s="31">
        <f t="shared" si="1"/>
        <v>19</v>
      </c>
      <c r="B23" s="34" t="s">
        <v>64</v>
      </c>
      <c r="C23" s="33">
        <f>COUNTIF(D23:K23,"&lt;&gt;")</f>
        <v>1</v>
      </c>
      <c r="D23" s="3"/>
      <c r="E23" s="3">
        <v>43</v>
      </c>
      <c r="F23" s="31"/>
      <c r="G23" s="3"/>
      <c r="H23" s="45"/>
      <c r="I23" s="3"/>
      <c r="J23" s="3"/>
      <c r="K23" s="3"/>
      <c r="L23" s="3"/>
      <c r="M23" s="3">
        <f>SUM(D23:L23)</f>
        <v>43</v>
      </c>
      <c r="N23" s="29">
        <f aca="true" t="shared" si="3" ref="N23:N28">M23/C23</f>
        <v>43</v>
      </c>
    </row>
    <row r="24" spans="1:14" ht="12.75">
      <c r="A24" s="31">
        <f t="shared" si="1"/>
        <v>20</v>
      </c>
      <c r="B24" s="33" t="s">
        <v>67</v>
      </c>
      <c r="C24" s="33">
        <f>COUNTIF(D24:K24,"&lt;&gt;")</f>
        <v>1</v>
      </c>
      <c r="D24" s="3"/>
      <c r="E24" s="3"/>
      <c r="F24" s="31">
        <v>40.5</v>
      </c>
      <c r="G24" s="3"/>
      <c r="H24" s="45"/>
      <c r="I24" s="3"/>
      <c r="J24" s="3"/>
      <c r="K24" s="3"/>
      <c r="L24" s="3"/>
      <c r="M24" s="3">
        <f>SUM(D24:L24)</f>
        <v>40.5</v>
      </c>
      <c r="N24" s="29">
        <f t="shared" si="3"/>
        <v>40.5</v>
      </c>
    </row>
    <row r="25" spans="1:14" ht="12.75">
      <c r="A25" s="31">
        <f t="shared" si="1"/>
        <v>21</v>
      </c>
      <c r="B25" s="33" t="s">
        <v>49</v>
      </c>
      <c r="C25" s="33">
        <f>COUNTIF(D25:K25,"&lt;&gt;")</f>
        <v>1</v>
      </c>
      <c r="D25" s="3">
        <v>35</v>
      </c>
      <c r="E25" s="3"/>
      <c r="F25" s="31"/>
      <c r="G25" s="3"/>
      <c r="H25" s="45"/>
      <c r="I25" s="3"/>
      <c r="J25" s="3"/>
      <c r="K25" s="3"/>
      <c r="L25" s="3"/>
      <c r="M25" s="3">
        <f>SUM(D25:L25)</f>
        <v>35</v>
      </c>
      <c r="N25" s="29">
        <f t="shared" si="3"/>
        <v>35</v>
      </c>
    </row>
    <row r="26" spans="1:14" ht="12.75">
      <c r="A26" s="31">
        <f t="shared" si="1"/>
        <v>22</v>
      </c>
      <c r="B26" s="33" t="s">
        <v>47</v>
      </c>
      <c r="C26" s="33">
        <f>COUNTIF(D26:K26,"&lt;&gt;")</f>
        <v>1</v>
      </c>
      <c r="D26" s="3">
        <v>31.5</v>
      </c>
      <c r="E26" s="3"/>
      <c r="F26" s="31"/>
      <c r="G26" s="3"/>
      <c r="H26" s="45"/>
      <c r="I26" s="3"/>
      <c r="J26" s="3"/>
      <c r="K26" s="3"/>
      <c r="L26" s="3"/>
      <c r="M26" s="3">
        <f>SUM(D26:L26)</f>
        <v>31.5</v>
      </c>
      <c r="N26" s="29">
        <f t="shared" si="3"/>
        <v>31.5</v>
      </c>
    </row>
    <row r="27" spans="1:14" ht="12.75">
      <c r="A27" s="31">
        <f t="shared" si="1"/>
        <v>23</v>
      </c>
      <c r="B27" s="33" t="s">
        <v>51</v>
      </c>
      <c r="C27" s="33">
        <f>COUNTIF(D27:K27,"&lt;&gt;")</f>
        <v>1</v>
      </c>
      <c r="D27" s="3">
        <v>27</v>
      </c>
      <c r="E27" s="3"/>
      <c r="F27" s="31"/>
      <c r="G27" s="3"/>
      <c r="H27" s="45"/>
      <c r="I27" s="3"/>
      <c r="J27" s="3"/>
      <c r="K27" s="3"/>
      <c r="L27" s="3"/>
      <c r="M27" s="3">
        <f>SUM(D27:L27)</f>
        <v>27</v>
      </c>
      <c r="N27" s="29">
        <f t="shared" si="3"/>
        <v>27</v>
      </c>
    </row>
    <row r="28" spans="1:14" ht="12.75">
      <c r="A28" s="31">
        <f t="shared" si="1"/>
        <v>24</v>
      </c>
      <c r="B28" s="32" t="s">
        <v>46</v>
      </c>
      <c r="C28" s="33">
        <f>COUNTIF(D28:K28,"&lt;&gt;")</f>
        <v>1</v>
      </c>
      <c r="D28" s="3">
        <v>22</v>
      </c>
      <c r="E28" s="3"/>
      <c r="F28" s="31"/>
      <c r="G28" s="3"/>
      <c r="H28" s="45"/>
      <c r="I28" s="3"/>
      <c r="J28" s="3"/>
      <c r="K28" s="3"/>
      <c r="L28" s="3"/>
      <c r="M28" s="3">
        <f>SUM(D28:L28)</f>
        <v>22</v>
      </c>
      <c r="N28" s="29">
        <f t="shared" si="3"/>
        <v>22</v>
      </c>
    </row>
    <row r="29" spans="1:14" ht="12.75">
      <c r="A29" s="58" t="s">
        <v>10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60"/>
    </row>
    <row r="30" spans="1:14" ht="12.75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3"/>
    </row>
    <row r="31" spans="1:14" ht="12.75">
      <c r="A31" s="57" t="s">
        <v>4</v>
      </c>
      <c r="B31" s="56" t="s">
        <v>6</v>
      </c>
      <c r="C31" s="39" t="s">
        <v>8</v>
      </c>
      <c r="D31" s="7">
        <f>SUM(D5:D28)/D33</f>
        <v>46.833333333333336</v>
      </c>
      <c r="E31" s="7">
        <f>SUM(E5:E28)/E33</f>
        <v>54.892857142857146</v>
      </c>
      <c r="F31" s="7">
        <f>SUM(F5:F28)/F33</f>
        <v>49.30769230769231</v>
      </c>
      <c r="G31" s="7"/>
      <c r="H31" s="29"/>
      <c r="I31" s="7"/>
      <c r="J31" s="7"/>
      <c r="K31" s="7"/>
      <c r="L31" s="7"/>
      <c r="M31" s="4"/>
      <c r="N31" s="13"/>
    </row>
    <row r="32" spans="1:14" ht="12.75">
      <c r="A32" s="57"/>
      <c r="B32" s="56"/>
      <c r="C32" s="39" t="s">
        <v>27</v>
      </c>
      <c r="D32" s="7">
        <f>MAX(D5:D28)</f>
        <v>61.5</v>
      </c>
      <c r="E32" s="7">
        <f>MAX(E5:E28)</f>
        <v>68</v>
      </c>
      <c r="F32" s="7">
        <f>MAX(F5:F28)</f>
        <v>60</v>
      </c>
      <c r="G32" s="7"/>
      <c r="H32" s="29"/>
      <c r="I32" s="7"/>
      <c r="J32" s="7"/>
      <c r="K32" s="7"/>
      <c r="L32" s="7"/>
      <c r="M32" s="11"/>
      <c r="N32" s="12"/>
    </row>
    <row r="33" spans="1:14" ht="12.75">
      <c r="A33" s="57"/>
      <c r="B33" s="56"/>
      <c r="C33" s="39" t="s">
        <v>7</v>
      </c>
      <c r="D33" s="9">
        <f>COUNTIF(D5:D28,"&lt;&gt;")</f>
        <v>15</v>
      </c>
      <c r="E33" s="9">
        <f>COUNTIF(E5:E28,"&lt;&gt;")</f>
        <v>14</v>
      </c>
      <c r="F33" s="9">
        <f>COUNTIF(F5:F28,"&lt;&gt;")</f>
        <v>13</v>
      </c>
      <c r="G33" s="9"/>
      <c r="H33" s="36"/>
      <c r="I33" s="9"/>
      <c r="J33" s="9"/>
      <c r="K33" s="9"/>
      <c r="L33" s="9"/>
      <c r="M33" s="13"/>
      <c r="N33" s="12"/>
    </row>
    <row r="34" spans="1:14" ht="12.75">
      <c r="A34" s="57"/>
      <c r="B34" s="55" t="s">
        <v>5</v>
      </c>
      <c r="C34" s="38" t="s">
        <v>28</v>
      </c>
      <c r="D34" s="6" t="s">
        <v>24</v>
      </c>
      <c r="E34" s="6" t="s">
        <v>24</v>
      </c>
      <c r="F34" s="6" t="s">
        <v>24</v>
      </c>
      <c r="G34" s="6"/>
      <c r="H34" s="37"/>
      <c r="I34" s="6"/>
      <c r="J34" s="6"/>
      <c r="K34" s="6"/>
      <c r="L34" s="6"/>
      <c r="M34" s="14"/>
      <c r="N34" s="12"/>
    </row>
    <row r="35" spans="1:14" ht="12.75">
      <c r="A35" s="57"/>
      <c r="B35" s="55"/>
      <c r="C35" s="38" t="s">
        <v>29</v>
      </c>
      <c r="D35" s="6" t="s">
        <v>34</v>
      </c>
      <c r="E35" s="6" t="s">
        <v>34</v>
      </c>
      <c r="F35" s="6" t="s">
        <v>34</v>
      </c>
      <c r="G35" s="6"/>
      <c r="H35" s="37"/>
      <c r="I35" s="6"/>
      <c r="J35" s="18"/>
      <c r="K35" s="6"/>
      <c r="L35" s="18"/>
      <c r="M35" s="15"/>
      <c r="N35" s="16"/>
    </row>
    <row r="36" spans="1:14" ht="12.75">
      <c r="A36" s="57"/>
      <c r="B36" s="55"/>
      <c r="C36" s="38" t="s">
        <v>30</v>
      </c>
      <c r="D36" s="6" t="s">
        <v>42</v>
      </c>
      <c r="E36" s="6" t="s">
        <v>65</v>
      </c>
      <c r="F36" s="6" t="s">
        <v>69</v>
      </c>
      <c r="G36" s="6"/>
      <c r="H36" s="37"/>
      <c r="I36" s="6"/>
      <c r="J36" s="6"/>
      <c r="K36" s="6"/>
      <c r="L36" s="6"/>
      <c r="M36" s="15"/>
      <c r="N36" s="16"/>
    </row>
    <row r="37" spans="1:14" ht="12.75" customHeight="1">
      <c r="A37" s="57"/>
      <c r="B37" s="55"/>
      <c r="C37" s="38" t="s">
        <v>31</v>
      </c>
      <c r="D37" s="6" t="s">
        <v>35</v>
      </c>
      <c r="E37" s="6" t="s">
        <v>35</v>
      </c>
      <c r="F37" s="6" t="s">
        <v>35</v>
      </c>
      <c r="G37" s="6"/>
      <c r="H37" s="37"/>
      <c r="I37" s="6"/>
      <c r="J37" s="18"/>
      <c r="K37" s="6"/>
      <c r="L37" s="18"/>
      <c r="M37" s="15"/>
      <c r="N37" s="16"/>
    </row>
    <row r="38" spans="1:14" s="5" customFormat="1" ht="12.75" customHeight="1">
      <c r="A38" s="57"/>
      <c r="B38" s="55"/>
      <c r="C38" s="38" t="s">
        <v>32</v>
      </c>
      <c r="D38" s="6" t="s">
        <v>25</v>
      </c>
      <c r="E38" s="6" t="s">
        <v>25</v>
      </c>
      <c r="F38" s="6" t="s">
        <v>25</v>
      </c>
      <c r="G38" s="6"/>
      <c r="H38" s="43"/>
      <c r="I38" s="6"/>
      <c r="J38" s="6"/>
      <c r="K38" s="6"/>
      <c r="L38" s="6"/>
      <c r="M38" s="15"/>
      <c r="N38" s="16"/>
    </row>
    <row r="39" spans="1:14" s="8" customFormat="1" ht="12.75">
      <c r="A39" s="19"/>
      <c r="B39" s="4"/>
      <c r="C39" s="4"/>
      <c r="D39" s="21"/>
      <c r="E39" s="21"/>
      <c r="F39" s="20"/>
      <c r="G39" s="21"/>
      <c r="H39" s="35"/>
      <c r="I39" s="17"/>
      <c r="J39" s="17"/>
      <c r="K39" s="17"/>
      <c r="L39" s="17"/>
      <c r="M39" s="15"/>
      <c r="N39" s="16"/>
    </row>
    <row r="40" spans="1:14" s="10" customFormat="1" ht="12.75">
      <c r="A40" s="4"/>
      <c r="B40" s="4"/>
      <c r="C40" s="4"/>
      <c r="D40" s="1"/>
      <c r="E40" s="1"/>
      <c r="F40" s="1"/>
      <c r="G40" s="1"/>
      <c r="H40" s="1"/>
      <c r="I40" s="1"/>
      <c r="J40" s="1"/>
      <c r="K40" s="1"/>
      <c r="L40" s="1"/>
      <c r="M40"/>
      <c r="N40" s="8"/>
    </row>
    <row r="41" ht="11.25" customHeight="1"/>
    <row r="43" ht="12.75">
      <c r="O43" s="8"/>
    </row>
  </sheetData>
  <mergeCells count="11">
    <mergeCell ref="A1:N1"/>
    <mergeCell ref="A2:G2"/>
    <mergeCell ref="H2:M2"/>
    <mergeCell ref="M3:M4"/>
    <mergeCell ref="B3:B4"/>
    <mergeCell ref="A3:A4"/>
    <mergeCell ref="D3:L3"/>
    <mergeCell ref="B34:B38"/>
    <mergeCell ref="B31:B33"/>
    <mergeCell ref="A31:A38"/>
    <mergeCell ref="A29:N3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zoomScale="94" zoomScaleNormal="94" workbookViewId="0" topLeftCell="A1">
      <selection activeCell="A3" sqref="A3:A4"/>
    </sheetView>
  </sheetViews>
  <sheetFormatPr defaultColWidth="9.140625" defaultRowHeight="12.75"/>
  <cols>
    <col min="2" max="2" width="39.00390625" style="0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  <col min="13" max="13" width="9.00390625" style="0" bestFit="1" customWidth="1"/>
    <col min="14" max="14" width="9.28125" style="0" bestFit="1" customWidth="1"/>
    <col min="15" max="15" width="9.00390625" style="0" bestFit="1" customWidth="1"/>
    <col min="16" max="16" width="9.28125" style="0" bestFit="1" customWidth="1"/>
    <col min="17" max="17" width="9.00390625" style="0" bestFit="1" customWidth="1"/>
  </cols>
  <sheetData>
    <row r="1" spans="1:19" ht="12.75">
      <c r="A1" s="73" t="s">
        <v>21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5"/>
    </row>
    <row r="2" spans="1:19" ht="12.75">
      <c r="A2" s="76" t="s">
        <v>68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8"/>
    </row>
    <row r="3" spans="1:19" ht="12.75" customHeight="1">
      <c r="A3" s="81" t="s">
        <v>0</v>
      </c>
      <c r="B3" s="83" t="s">
        <v>1</v>
      </c>
      <c r="C3" s="89" t="s">
        <v>2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1"/>
      <c r="S3" s="22"/>
    </row>
    <row r="4" spans="1:19" ht="12.75">
      <c r="A4" s="82"/>
      <c r="B4" s="84"/>
      <c r="C4" s="79">
        <v>43408</v>
      </c>
      <c r="D4" s="80"/>
      <c r="E4" s="79">
        <f>C4+7</f>
        <v>43415</v>
      </c>
      <c r="F4" s="80"/>
      <c r="G4" s="79">
        <f>E4+7</f>
        <v>43422</v>
      </c>
      <c r="H4" s="80"/>
      <c r="I4" s="79">
        <f>G4+7</f>
        <v>43429</v>
      </c>
      <c r="J4" s="80"/>
      <c r="K4" s="79">
        <f>I4+7</f>
        <v>43436</v>
      </c>
      <c r="L4" s="80"/>
      <c r="M4" s="79">
        <f>K4+7</f>
        <v>43443</v>
      </c>
      <c r="N4" s="80"/>
      <c r="O4" s="79">
        <f>M4+7</f>
        <v>43450</v>
      </c>
      <c r="P4" s="80"/>
      <c r="Q4" s="79">
        <f>O4+7</f>
        <v>43457</v>
      </c>
      <c r="R4" s="80"/>
      <c r="S4" s="25" t="s">
        <v>13</v>
      </c>
    </row>
    <row r="5" spans="1:19" ht="12.75">
      <c r="A5" s="23"/>
      <c r="B5" s="24"/>
      <c r="C5" s="26" t="s">
        <v>11</v>
      </c>
      <c r="D5" s="26" t="s">
        <v>12</v>
      </c>
      <c r="E5" s="26" t="s">
        <v>11</v>
      </c>
      <c r="F5" s="26" t="s">
        <v>12</v>
      </c>
      <c r="G5" s="26" t="s">
        <v>11</v>
      </c>
      <c r="H5" s="26" t="s">
        <v>12</v>
      </c>
      <c r="I5" s="26" t="s">
        <v>11</v>
      </c>
      <c r="J5" s="26" t="s">
        <v>12</v>
      </c>
      <c r="K5" s="26" t="s">
        <v>11</v>
      </c>
      <c r="L5" s="26" t="s">
        <v>12</v>
      </c>
      <c r="M5" s="26" t="s">
        <v>11</v>
      </c>
      <c r="N5" s="26" t="s">
        <v>12</v>
      </c>
      <c r="O5" s="26" t="s">
        <v>11</v>
      </c>
      <c r="P5" s="26" t="s">
        <v>12</v>
      </c>
      <c r="Q5" s="26" t="s">
        <v>11</v>
      </c>
      <c r="R5" s="26" t="s">
        <v>12</v>
      </c>
      <c r="S5" s="27" t="s">
        <v>14</v>
      </c>
    </row>
    <row r="6" spans="1:19" ht="12.75" customHeight="1">
      <c r="A6" s="28">
        <v>1</v>
      </c>
      <c r="B6" s="33" t="s">
        <v>38</v>
      </c>
      <c r="C6" s="25">
        <v>3</v>
      </c>
      <c r="D6" s="25">
        <v>3</v>
      </c>
      <c r="E6" s="25">
        <v>2</v>
      </c>
      <c r="F6" s="25"/>
      <c r="G6" s="25">
        <v>2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8">
        <f>SUM(C6:R6)</f>
        <v>10</v>
      </c>
    </row>
    <row r="7" spans="1:19" ht="12.75">
      <c r="A7" s="28">
        <f aca="true" t="shared" si="0" ref="A7:A17">A6+1</f>
        <v>2</v>
      </c>
      <c r="B7" s="34" t="s">
        <v>41</v>
      </c>
      <c r="C7" s="25"/>
      <c r="D7" s="25"/>
      <c r="E7" s="25"/>
      <c r="F7" s="25">
        <v>2</v>
      </c>
      <c r="G7" s="25">
        <v>3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8">
        <f>SUM(C7:R7)</f>
        <v>5</v>
      </c>
    </row>
    <row r="8" spans="1:19" ht="12.75">
      <c r="A8" s="28">
        <f t="shared" si="0"/>
        <v>3</v>
      </c>
      <c r="B8" s="49" t="s">
        <v>55</v>
      </c>
      <c r="C8" s="28"/>
      <c r="D8" s="28"/>
      <c r="E8" s="28">
        <v>3</v>
      </c>
      <c r="F8" s="28">
        <v>1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>
        <f>SUM(C8:R8)</f>
        <v>4</v>
      </c>
    </row>
    <row r="9" spans="1:19" ht="12" customHeight="1">
      <c r="A9" s="28">
        <f t="shared" si="0"/>
        <v>4</v>
      </c>
      <c r="B9" s="32" t="s">
        <v>54</v>
      </c>
      <c r="C9" s="25"/>
      <c r="D9" s="28"/>
      <c r="E9" s="28">
        <v>1</v>
      </c>
      <c r="F9" s="28">
        <v>3</v>
      </c>
      <c r="G9" s="28"/>
      <c r="H9" s="28"/>
      <c r="I9" s="28"/>
      <c r="J9" s="28"/>
      <c r="K9" s="25"/>
      <c r="L9" s="28"/>
      <c r="M9" s="28"/>
      <c r="N9" s="28"/>
      <c r="O9" s="28"/>
      <c r="P9" s="28"/>
      <c r="Q9" s="28"/>
      <c r="R9" s="28"/>
      <c r="S9" s="28">
        <f>SUM(C9:R9)</f>
        <v>4</v>
      </c>
    </row>
    <row r="10" spans="1:19" ht="12.75">
      <c r="A10" s="28">
        <f t="shared" si="0"/>
        <v>5</v>
      </c>
      <c r="B10" s="33" t="s">
        <v>51</v>
      </c>
      <c r="C10" s="28"/>
      <c r="D10" s="28"/>
      <c r="E10" s="28">
        <v>3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>
        <f>SUM(C10:R10)</f>
        <v>3</v>
      </c>
    </row>
    <row r="11" spans="1:19" ht="12.75">
      <c r="A11" s="28">
        <f t="shared" si="0"/>
        <v>6</v>
      </c>
      <c r="B11" s="49" t="s">
        <v>61</v>
      </c>
      <c r="C11" s="25"/>
      <c r="D11" s="25"/>
      <c r="E11" s="25"/>
      <c r="F11" s="25"/>
      <c r="G11" s="25"/>
      <c r="H11" s="25">
        <v>3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8">
        <f>SUM(C11:R11)</f>
        <v>3</v>
      </c>
    </row>
    <row r="12" spans="1:19" ht="12.75">
      <c r="A12" s="28">
        <f t="shared" si="0"/>
        <v>7</v>
      </c>
      <c r="B12" s="33" t="s">
        <v>37</v>
      </c>
      <c r="C12" s="25">
        <v>2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8">
        <f>SUM(C12:R12)</f>
        <v>2</v>
      </c>
    </row>
    <row r="13" spans="1:19" ht="12.75">
      <c r="A13" s="28">
        <f t="shared" si="0"/>
        <v>8</v>
      </c>
      <c r="B13" s="33" t="s">
        <v>47</v>
      </c>
      <c r="C13" s="25">
        <v>1</v>
      </c>
      <c r="D13" s="25">
        <v>1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8">
        <f>SUM(C13:R13)</f>
        <v>2</v>
      </c>
    </row>
    <row r="14" spans="1:19" ht="12.75">
      <c r="A14" s="28">
        <f t="shared" si="0"/>
        <v>9</v>
      </c>
      <c r="B14" s="34" t="s">
        <v>59</v>
      </c>
      <c r="C14" s="25"/>
      <c r="D14" s="28">
        <v>2</v>
      </c>
      <c r="E14" s="28"/>
      <c r="F14" s="28"/>
      <c r="G14" s="28"/>
      <c r="H14" s="28"/>
      <c r="I14" s="28"/>
      <c r="J14" s="28"/>
      <c r="K14" s="25"/>
      <c r="L14" s="28"/>
      <c r="M14" s="28"/>
      <c r="N14" s="28"/>
      <c r="O14" s="28"/>
      <c r="P14" s="28"/>
      <c r="Q14" s="28"/>
      <c r="R14" s="28"/>
      <c r="S14" s="28">
        <f>SUM(C14:R14)</f>
        <v>2</v>
      </c>
    </row>
    <row r="15" spans="1:19" ht="12.75">
      <c r="A15" s="28">
        <f t="shared" si="0"/>
        <v>10</v>
      </c>
      <c r="B15" s="42" t="s">
        <v>58</v>
      </c>
      <c r="C15" s="25"/>
      <c r="D15" s="25"/>
      <c r="E15" s="25"/>
      <c r="F15" s="25"/>
      <c r="G15" s="25"/>
      <c r="H15" s="25">
        <v>2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8">
        <f>SUM(C15:R15)</f>
        <v>2</v>
      </c>
    </row>
    <row r="16" spans="1:19" ht="12.75">
      <c r="A16" s="28">
        <f t="shared" si="0"/>
        <v>11</v>
      </c>
      <c r="B16" s="33" t="s">
        <v>39</v>
      </c>
      <c r="C16" s="25"/>
      <c r="D16" s="25"/>
      <c r="E16" s="25"/>
      <c r="F16" s="25"/>
      <c r="G16" s="25">
        <v>1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8">
        <f>SUM(C16:R16)</f>
        <v>1</v>
      </c>
    </row>
    <row r="17" spans="1:19" ht="12.75">
      <c r="A17" s="28">
        <f t="shared" si="0"/>
        <v>12</v>
      </c>
      <c r="B17" s="33" t="s">
        <v>67</v>
      </c>
      <c r="C17" s="28"/>
      <c r="D17" s="28"/>
      <c r="E17" s="28"/>
      <c r="F17" s="28"/>
      <c r="G17" s="28"/>
      <c r="H17" s="28">
        <v>1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>
        <f>SUM(C17:R17)</f>
        <v>1</v>
      </c>
    </row>
    <row r="18" spans="1:19" ht="12.75" customHeight="1">
      <c r="A18" s="85" t="s">
        <v>15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</row>
    <row r="19" spans="1:19" ht="12.75" customHeight="1">
      <c r="A19" s="87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</sheetData>
  <mergeCells count="14">
    <mergeCell ref="A18:S19"/>
    <mergeCell ref="O4:P4"/>
    <mergeCell ref="Q4:R4"/>
    <mergeCell ref="C3:R3"/>
    <mergeCell ref="A1:S1"/>
    <mergeCell ref="A2:S2"/>
    <mergeCell ref="G4:H4"/>
    <mergeCell ref="I4:J4"/>
    <mergeCell ref="K4:L4"/>
    <mergeCell ref="M4:N4"/>
    <mergeCell ref="A3:A4"/>
    <mergeCell ref="B3:B4"/>
    <mergeCell ref="C4:D4"/>
    <mergeCell ref="E4:F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zoomScale="85" zoomScaleNormal="85" workbookViewId="0" topLeftCell="A26">
      <selection activeCell="D53" sqref="D53:F54"/>
    </sheetView>
  </sheetViews>
  <sheetFormatPr defaultColWidth="9.140625" defaultRowHeight="12.75"/>
  <cols>
    <col min="1" max="1" width="36.7109375" style="0" bestFit="1" customWidth="1"/>
    <col min="2" max="2" width="7.8515625" style="0" bestFit="1" customWidth="1"/>
    <col min="3" max="3" width="10.7109375" style="0" bestFit="1" customWidth="1"/>
    <col min="4" max="4" width="36.7109375" style="0" bestFit="1" customWidth="1"/>
    <col min="6" max="6" width="10.7109375" style="0" bestFit="1" customWidth="1"/>
    <col min="7" max="7" width="27.7109375" style="0" bestFit="1" customWidth="1"/>
    <col min="10" max="10" width="27.7109375" style="0" bestFit="1" customWidth="1"/>
  </cols>
  <sheetData>
    <row r="1" spans="1:12" ht="12.75">
      <c r="A1" s="77" t="s">
        <v>20</v>
      </c>
      <c r="B1" s="77"/>
      <c r="C1" s="77"/>
      <c r="D1" s="77"/>
      <c r="E1" s="77"/>
      <c r="F1" s="77"/>
      <c r="G1" s="77" t="s">
        <v>20</v>
      </c>
      <c r="H1" s="77"/>
      <c r="I1" s="77"/>
      <c r="J1" s="77"/>
      <c r="K1" s="77"/>
      <c r="L1" s="77"/>
    </row>
    <row r="2" spans="1:12" ht="12.75">
      <c r="A2" s="92">
        <v>43408</v>
      </c>
      <c r="B2" s="93"/>
      <c r="C2" s="93"/>
      <c r="D2" s="92">
        <v>43408</v>
      </c>
      <c r="E2" s="93"/>
      <c r="F2" s="93"/>
      <c r="G2" s="92">
        <v>43415</v>
      </c>
      <c r="H2" s="93"/>
      <c r="I2" s="93"/>
      <c r="J2" s="92">
        <v>43415</v>
      </c>
      <c r="K2" s="93"/>
      <c r="L2" s="93"/>
    </row>
    <row r="3" spans="1:12" ht="12.75">
      <c r="A3" s="93" t="s">
        <v>11</v>
      </c>
      <c r="B3" s="93"/>
      <c r="C3" s="93"/>
      <c r="D3" s="93" t="s">
        <v>12</v>
      </c>
      <c r="E3" s="93"/>
      <c r="F3" s="93"/>
      <c r="G3" s="93" t="s">
        <v>11</v>
      </c>
      <c r="H3" s="93"/>
      <c r="I3" s="93"/>
      <c r="J3" s="93" t="s">
        <v>12</v>
      </c>
      <c r="K3" s="93"/>
      <c r="L3" s="93"/>
    </row>
    <row r="4" spans="1:12" ht="12.75">
      <c r="A4" s="32" t="s">
        <v>1</v>
      </c>
      <c r="B4" s="32" t="s">
        <v>17</v>
      </c>
      <c r="C4" s="32" t="s">
        <v>18</v>
      </c>
      <c r="D4" s="32" t="s">
        <v>1</v>
      </c>
      <c r="E4" s="32" t="s">
        <v>17</v>
      </c>
      <c r="F4" s="32" t="s">
        <v>18</v>
      </c>
      <c r="G4" s="32" t="s">
        <v>1</v>
      </c>
      <c r="H4" s="32" t="s">
        <v>17</v>
      </c>
      <c r="I4" s="32" t="s">
        <v>18</v>
      </c>
      <c r="J4" s="32" t="s">
        <v>1</v>
      </c>
      <c r="K4" s="32" t="s">
        <v>17</v>
      </c>
      <c r="L4" s="32" t="s">
        <v>18</v>
      </c>
    </row>
    <row r="5" spans="1:12" ht="15" customHeight="1">
      <c r="A5" s="42" t="s">
        <v>38</v>
      </c>
      <c r="B5" s="44">
        <v>9.6</v>
      </c>
      <c r="C5" s="44">
        <f aca="true" t="shared" si="0" ref="C5:C19">ABS(9.4-B5)</f>
        <v>0.1999999999999993</v>
      </c>
      <c r="D5" s="42" t="s">
        <v>38</v>
      </c>
      <c r="E5" s="42">
        <v>86</v>
      </c>
      <c r="F5" s="42">
        <f aca="true" t="shared" si="1" ref="F5:F19">ABS(99-E5)</f>
        <v>13</v>
      </c>
      <c r="G5" s="50" t="s">
        <v>41</v>
      </c>
      <c r="H5" s="44">
        <v>1200</v>
      </c>
      <c r="I5" s="44">
        <f aca="true" t="shared" si="2" ref="I5:I18">ABS(1205-H5)</f>
        <v>5</v>
      </c>
      <c r="J5" s="42" t="s">
        <v>55</v>
      </c>
      <c r="K5" s="42">
        <v>99</v>
      </c>
      <c r="L5" s="42">
        <f aca="true" t="shared" si="3" ref="L5:L18">ABS(90-K5)</f>
        <v>9</v>
      </c>
    </row>
    <row r="6" spans="1:12" ht="15" customHeight="1">
      <c r="A6" s="33" t="s">
        <v>51</v>
      </c>
      <c r="B6" s="28">
        <v>10</v>
      </c>
      <c r="C6" s="28">
        <f t="shared" si="0"/>
        <v>0.5999999999999996</v>
      </c>
      <c r="D6" s="33" t="s">
        <v>47</v>
      </c>
      <c r="E6" s="33">
        <v>84</v>
      </c>
      <c r="F6" s="33">
        <f t="shared" si="1"/>
        <v>15</v>
      </c>
      <c r="G6" s="47" t="s">
        <v>54</v>
      </c>
      <c r="H6" s="48">
        <v>1200</v>
      </c>
      <c r="I6" s="46">
        <f t="shared" si="2"/>
        <v>5</v>
      </c>
      <c r="J6" s="33" t="s">
        <v>40</v>
      </c>
      <c r="K6" s="33">
        <v>78</v>
      </c>
      <c r="L6" s="33">
        <f t="shared" si="3"/>
        <v>12</v>
      </c>
    </row>
    <row r="7" spans="1:12" ht="15" customHeight="1">
      <c r="A7" s="33" t="s">
        <v>37</v>
      </c>
      <c r="B7" s="28">
        <v>8.7</v>
      </c>
      <c r="C7" s="28">
        <f t="shared" si="0"/>
        <v>0.7000000000000011</v>
      </c>
      <c r="D7" s="33" t="s">
        <v>37</v>
      </c>
      <c r="E7" s="33">
        <v>132</v>
      </c>
      <c r="F7" s="33">
        <f t="shared" si="1"/>
        <v>33</v>
      </c>
      <c r="G7" s="49" t="s">
        <v>38</v>
      </c>
      <c r="H7" s="46">
        <v>1197</v>
      </c>
      <c r="I7" s="46">
        <f t="shared" si="2"/>
        <v>8</v>
      </c>
      <c r="J7" s="34" t="s">
        <v>41</v>
      </c>
      <c r="K7" s="33">
        <v>110</v>
      </c>
      <c r="L7" s="33">
        <f t="shared" si="3"/>
        <v>20</v>
      </c>
    </row>
    <row r="8" spans="1:12" ht="15" customHeight="1">
      <c r="A8" s="33" t="s">
        <v>33</v>
      </c>
      <c r="B8" s="28">
        <v>8.2</v>
      </c>
      <c r="C8" s="28">
        <f t="shared" si="0"/>
        <v>1.200000000000001</v>
      </c>
      <c r="D8" s="33" t="s">
        <v>45</v>
      </c>
      <c r="E8" s="33">
        <v>62</v>
      </c>
      <c r="F8" s="33">
        <f t="shared" si="1"/>
        <v>37</v>
      </c>
      <c r="G8" s="49" t="s">
        <v>55</v>
      </c>
      <c r="H8" s="46">
        <v>1000</v>
      </c>
      <c r="I8" s="46">
        <f t="shared" si="2"/>
        <v>205</v>
      </c>
      <c r="J8" s="33" t="s">
        <v>50</v>
      </c>
      <c r="K8" s="33">
        <v>113</v>
      </c>
      <c r="L8" s="33">
        <f t="shared" si="3"/>
        <v>23</v>
      </c>
    </row>
    <row r="9" spans="1:12" ht="15" customHeight="1">
      <c r="A9" s="33" t="s">
        <v>47</v>
      </c>
      <c r="B9" s="28">
        <v>11.2</v>
      </c>
      <c r="C9" s="28">
        <f t="shared" si="0"/>
        <v>1.799999999999999</v>
      </c>
      <c r="D9" s="33" t="s">
        <v>44</v>
      </c>
      <c r="E9" s="33">
        <v>150</v>
      </c>
      <c r="F9" s="33">
        <f t="shared" si="1"/>
        <v>51</v>
      </c>
      <c r="G9" s="49" t="s">
        <v>58</v>
      </c>
      <c r="H9" s="46">
        <v>990</v>
      </c>
      <c r="I9" s="46">
        <f t="shared" si="2"/>
        <v>215</v>
      </c>
      <c r="J9" s="33" t="s">
        <v>58</v>
      </c>
      <c r="K9" s="33">
        <v>132</v>
      </c>
      <c r="L9" s="33">
        <f t="shared" si="3"/>
        <v>42</v>
      </c>
    </row>
    <row r="10" spans="1:12" ht="15" customHeight="1">
      <c r="A10" s="33" t="s">
        <v>50</v>
      </c>
      <c r="B10" s="28">
        <v>7.4</v>
      </c>
      <c r="C10" s="28">
        <f t="shared" si="0"/>
        <v>2</v>
      </c>
      <c r="D10" s="33" t="s">
        <v>39</v>
      </c>
      <c r="E10" s="33">
        <v>154</v>
      </c>
      <c r="F10" s="33">
        <f t="shared" si="1"/>
        <v>55</v>
      </c>
      <c r="G10" s="49" t="s">
        <v>40</v>
      </c>
      <c r="H10" s="46">
        <v>902</v>
      </c>
      <c r="I10" s="46">
        <f t="shared" si="2"/>
        <v>303</v>
      </c>
      <c r="J10" s="33" t="s">
        <v>59</v>
      </c>
      <c r="K10" s="33">
        <v>36</v>
      </c>
      <c r="L10" s="33">
        <f t="shared" si="3"/>
        <v>54</v>
      </c>
    </row>
    <row r="11" spans="1:12" ht="15" customHeight="1">
      <c r="A11" s="33" t="s">
        <v>48</v>
      </c>
      <c r="B11" s="28">
        <v>7.2</v>
      </c>
      <c r="C11" s="28">
        <f t="shared" si="0"/>
        <v>2.2</v>
      </c>
      <c r="D11" s="34" t="s">
        <v>41</v>
      </c>
      <c r="E11" s="33">
        <v>173</v>
      </c>
      <c r="F11" s="33">
        <f t="shared" si="1"/>
        <v>74</v>
      </c>
      <c r="G11" s="49" t="s">
        <v>37</v>
      </c>
      <c r="H11" s="46">
        <v>875</v>
      </c>
      <c r="I11" s="46">
        <f t="shared" si="2"/>
        <v>330</v>
      </c>
      <c r="J11" s="33" t="s">
        <v>60</v>
      </c>
      <c r="K11" s="33">
        <v>32</v>
      </c>
      <c r="L11" s="33">
        <f t="shared" si="3"/>
        <v>58</v>
      </c>
    </row>
    <row r="12" spans="1:12" ht="15" customHeight="1">
      <c r="A12" s="33" t="s">
        <v>36</v>
      </c>
      <c r="B12" s="28">
        <v>7.1</v>
      </c>
      <c r="C12" s="28">
        <f t="shared" si="0"/>
        <v>2.3000000000000007</v>
      </c>
      <c r="D12" s="33" t="s">
        <v>48</v>
      </c>
      <c r="E12" s="33">
        <v>184</v>
      </c>
      <c r="F12" s="33">
        <f t="shared" si="1"/>
        <v>85</v>
      </c>
      <c r="G12" s="49" t="s">
        <v>36</v>
      </c>
      <c r="H12" s="46">
        <v>840</v>
      </c>
      <c r="I12" s="46">
        <f t="shared" si="2"/>
        <v>365</v>
      </c>
      <c r="J12" s="33" t="s">
        <v>57</v>
      </c>
      <c r="K12" s="33">
        <v>32</v>
      </c>
      <c r="L12" s="33">
        <f t="shared" si="3"/>
        <v>58</v>
      </c>
    </row>
    <row r="13" spans="1:12" ht="15" customHeight="1">
      <c r="A13" s="33" t="s">
        <v>49</v>
      </c>
      <c r="B13" s="28">
        <v>12.5</v>
      </c>
      <c r="C13" s="28">
        <f t="shared" si="0"/>
        <v>3.0999999999999996</v>
      </c>
      <c r="D13" s="33" t="s">
        <v>51</v>
      </c>
      <c r="E13" s="33">
        <v>0</v>
      </c>
      <c r="F13" s="33">
        <f t="shared" si="1"/>
        <v>99</v>
      </c>
      <c r="G13" s="49" t="s">
        <v>56</v>
      </c>
      <c r="H13" s="46">
        <v>638</v>
      </c>
      <c r="I13" s="46">
        <f t="shared" si="2"/>
        <v>567</v>
      </c>
      <c r="J13" s="33" t="s">
        <v>38</v>
      </c>
      <c r="K13" s="33">
        <v>26</v>
      </c>
      <c r="L13" s="33">
        <f t="shared" si="3"/>
        <v>64</v>
      </c>
    </row>
    <row r="14" spans="1:12" ht="15" customHeight="1">
      <c r="A14" s="33" t="s">
        <v>45</v>
      </c>
      <c r="B14" s="28">
        <v>6.2</v>
      </c>
      <c r="C14" s="28">
        <f t="shared" si="0"/>
        <v>3.2</v>
      </c>
      <c r="D14" s="32" t="s">
        <v>46</v>
      </c>
      <c r="E14" s="33">
        <v>0</v>
      </c>
      <c r="F14" s="33">
        <f t="shared" si="1"/>
        <v>99</v>
      </c>
      <c r="G14" s="49" t="s">
        <v>39</v>
      </c>
      <c r="H14" s="46">
        <v>369</v>
      </c>
      <c r="I14" s="46">
        <f t="shared" si="2"/>
        <v>836</v>
      </c>
      <c r="J14" s="33" t="s">
        <v>39</v>
      </c>
      <c r="K14" s="33">
        <v>17</v>
      </c>
      <c r="L14" s="33">
        <f t="shared" si="3"/>
        <v>73</v>
      </c>
    </row>
    <row r="15" spans="1:12" ht="15" customHeight="1">
      <c r="A15" s="33" t="s">
        <v>39</v>
      </c>
      <c r="B15" s="28">
        <v>14.8</v>
      </c>
      <c r="C15" s="28">
        <f t="shared" si="0"/>
        <v>5.4</v>
      </c>
      <c r="D15" s="33" t="s">
        <v>36</v>
      </c>
      <c r="E15" s="33">
        <v>210</v>
      </c>
      <c r="F15" s="33">
        <f t="shared" si="1"/>
        <v>111</v>
      </c>
      <c r="G15" s="49" t="s">
        <v>60</v>
      </c>
      <c r="H15" s="46">
        <v>333</v>
      </c>
      <c r="I15" s="46">
        <f t="shared" si="2"/>
        <v>872</v>
      </c>
      <c r="J15" s="33" t="s">
        <v>36</v>
      </c>
      <c r="K15" s="33">
        <v>14</v>
      </c>
      <c r="L15" s="33">
        <f t="shared" si="3"/>
        <v>76</v>
      </c>
    </row>
    <row r="16" spans="1:12" ht="15" customHeight="1">
      <c r="A16" s="33" t="s">
        <v>44</v>
      </c>
      <c r="B16" s="28">
        <v>15</v>
      </c>
      <c r="C16" s="28">
        <f t="shared" si="0"/>
        <v>5.6</v>
      </c>
      <c r="D16" s="33" t="s">
        <v>50</v>
      </c>
      <c r="E16" s="33">
        <v>212</v>
      </c>
      <c r="F16" s="33">
        <f t="shared" si="1"/>
        <v>113</v>
      </c>
      <c r="G16" s="49" t="s">
        <v>50</v>
      </c>
      <c r="H16" s="46">
        <v>2081</v>
      </c>
      <c r="I16" s="46">
        <f t="shared" si="2"/>
        <v>876</v>
      </c>
      <c r="J16" s="32" t="s">
        <v>54</v>
      </c>
      <c r="K16" s="33">
        <v>14</v>
      </c>
      <c r="L16" s="33">
        <f t="shared" si="3"/>
        <v>76</v>
      </c>
    </row>
    <row r="17" spans="1:12" ht="15" customHeight="1">
      <c r="A17" s="34" t="s">
        <v>41</v>
      </c>
      <c r="B17" s="28">
        <v>17.2</v>
      </c>
      <c r="C17" s="28">
        <f t="shared" si="0"/>
        <v>7.799999999999999</v>
      </c>
      <c r="D17" s="33" t="s">
        <v>33</v>
      </c>
      <c r="E17" s="33">
        <v>242</v>
      </c>
      <c r="F17" s="33">
        <f t="shared" si="1"/>
        <v>143</v>
      </c>
      <c r="G17" s="49" t="s">
        <v>57</v>
      </c>
      <c r="H17" s="46">
        <v>262</v>
      </c>
      <c r="I17" s="46">
        <f t="shared" si="2"/>
        <v>943</v>
      </c>
      <c r="J17" s="33" t="s">
        <v>56</v>
      </c>
      <c r="K17" s="33">
        <v>350</v>
      </c>
      <c r="L17" s="33">
        <f t="shared" si="3"/>
        <v>260</v>
      </c>
    </row>
    <row r="18" spans="1:12" ht="15" customHeight="1">
      <c r="A18" s="33" t="s">
        <v>40</v>
      </c>
      <c r="B18" s="28">
        <v>17.8</v>
      </c>
      <c r="C18" s="28">
        <f t="shared" si="0"/>
        <v>8.4</v>
      </c>
      <c r="D18" s="33" t="s">
        <v>40</v>
      </c>
      <c r="E18" s="33">
        <v>351</v>
      </c>
      <c r="F18" s="33">
        <f t="shared" si="1"/>
        <v>252</v>
      </c>
      <c r="G18" s="49" t="s">
        <v>59</v>
      </c>
      <c r="H18" s="46">
        <v>2940</v>
      </c>
      <c r="I18" s="46">
        <f t="shared" si="2"/>
        <v>1735</v>
      </c>
      <c r="J18" s="33" t="s">
        <v>37</v>
      </c>
      <c r="K18" s="33">
        <v>500</v>
      </c>
      <c r="L18" s="33">
        <f t="shared" si="3"/>
        <v>410</v>
      </c>
    </row>
    <row r="19" spans="1:12" ht="15" customHeight="1">
      <c r="A19" s="32" t="s">
        <v>46</v>
      </c>
      <c r="B19" s="25">
        <v>0</v>
      </c>
      <c r="C19" s="28">
        <f t="shared" si="0"/>
        <v>9.4</v>
      </c>
      <c r="D19" s="33" t="s">
        <v>49</v>
      </c>
      <c r="E19" s="33">
        <v>507</v>
      </c>
      <c r="F19" s="33">
        <f t="shared" si="1"/>
        <v>408</v>
      </c>
      <c r="G19" s="33"/>
      <c r="H19" s="28"/>
      <c r="I19" s="44"/>
      <c r="J19" s="33"/>
      <c r="K19" s="33"/>
      <c r="L19" s="33"/>
    </row>
    <row r="20" spans="1:12" ht="15" customHeight="1">
      <c r="A20" s="33"/>
      <c r="B20" s="28"/>
      <c r="C20" s="44"/>
      <c r="D20" s="33"/>
      <c r="E20" s="33"/>
      <c r="F20" s="33"/>
      <c r="G20" s="33"/>
      <c r="H20" s="28"/>
      <c r="I20" s="44"/>
      <c r="J20" s="33"/>
      <c r="K20" s="33"/>
      <c r="L20" s="33"/>
    </row>
    <row r="21" spans="1:12" ht="13.5" customHeight="1">
      <c r="A21" s="33"/>
      <c r="B21" s="28"/>
      <c r="C21" s="44"/>
      <c r="D21" s="33"/>
      <c r="E21" s="33"/>
      <c r="F21" s="33"/>
      <c r="G21" s="33"/>
      <c r="H21" s="28"/>
      <c r="I21" s="44"/>
      <c r="J21" s="33"/>
      <c r="K21" s="33"/>
      <c r="L21" s="33"/>
    </row>
    <row r="22" spans="1:12" ht="13.5" customHeight="1">
      <c r="A22" s="32"/>
      <c r="B22" s="25"/>
      <c r="C22" s="28"/>
      <c r="D22" s="33"/>
      <c r="E22" s="32"/>
      <c r="F22" s="33"/>
      <c r="G22" s="32"/>
      <c r="H22" s="25"/>
      <c r="I22" s="28"/>
      <c r="J22" s="33"/>
      <c r="K22" s="32"/>
      <c r="L22" s="33"/>
    </row>
    <row r="23" spans="1:12" ht="12.75">
      <c r="A23" s="96" t="s">
        <v>19</v>
      </c>
      <c r="B23" s="97"/>
      <c r="C23" s="97"/>
      <c r="D23" s="97"/>
      <c r="E23" s="97"/>
      <c r="F23" s="98"/>
      <c r="G23" s="96" t="s">
        <v>19</v>
      </c>
      <c r="H23" s="97"/>
      <c r="I23" s="97"/>
      <c r="J23" s="97"/>
      <c r="K23" s="97"/>
      <c r="L23" s="98"/>
    </row>
    <row r="24" spans="1:12" ht="12.75" customHeight="1">
      <c r="A24" s="72" t="s">
        <v>22</v>
      </c>
      <c r="B24" s="72"/>
      <c r="C24" s="72"/>
      <c r="D24" s="72" t="s">
        <v>23</v>
      </c>
      <c r="E24" s="72"/>
      <c r="F24" s="72"/>
      <c r="G24" s="72" t="s">
        <v>22</v>
      </c>
      <c r="H24" s="72"/>
      <c r="I24" s="72"/>
      <c r="J24" s="72" t="s">
        <v>23</v>
      </c>
      <c r="K24" s="72"/>
      <c r="L24" s="72"/>
    </row>
    <row r="25" spans="1:12" ht="12.75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</row>
    <row r="26" spans="1:12" ht="12.75">
      <c r="A26" s="94" t="s">
        <v>53</v>
      </c>
      <c r="B26" s="72"/>
      <c r="C26" s="72"/>
      <c r="D26" s="95" t="s">
        <v>52</v>
      </c>
      <c r="E26" s="72"/>
      <c r="F26" s="72"/>
      <c r="G26" s="95" t="s">
        <v>62</v>
      </c>
      <c r="H26" s="99"/>
      <c r="I26" s="99"/>
      <c r="J26" s="95" t="s">
        <v>63</v>
      </c>
      <c r="K26" s="99"/>
      <c r="L26" s="99"/>
    </row>
    <row r="27" spans="1:12" ht="12.75">
      <c r="A27" s="72"/>
      <c r="B27" s="72"/>
      <c r="C27" s="72"/>
      <c r="D27" s="72"/>
      <c r="E27" s="72"/>
      <c r="F27" s="72"/>
      <c r="G27" s="99"/>
      <c r="H27" s="99"/>
      <c r="I27" s="99"/>
      <c r="J27" s="99"/>
      <c r="K27" s="99"/>
      <c r="L27" s="99"/>
    </row>
    <row r="28" spans="1:6" ht="12.75">
      <c r="A28" s="77" t="s">
        <v>20</v>
      </c>
      <c r="B28" s="77"/>
      <c r="C28" s="77"/>
      <c r="D28" s="77"/>
      <c r="E28" s="77"/>
      <c r="F28" s="77"/>
    </row>
    <row r="29" spans="1:6" ht="12.75">
      <c r="A29" s="92">
        <v>43422</v>
      </c>
      <c r="B29" s="93"/>
      <c r="C29" s="93"/>
      <c r="D29" s="92">
        <v>43422</v>
      </c>
      <c r="E29" s="93"/>
      <c r="F29" s="93"/>
    </row>
    <row r="30" spans="1:11" ht="12.75">
      <c r="A30" s="93" t="s">
        <v>11</v>
      </c>
      <c r="B30" s="93"/>
      <c r="C30" s="93"/>
      <c r="D30" s="93" t="s">
        <v>12</v>
      </c>
      <c r="E30" s="93"/>
      <c r="F30" s="93"/>
      <c r="G30" s="51"/>
      <c r="H30" s="51"/>
      <c r="J30" s="51"/>
      <c r="K30" s="51"/>
    </row>
    <row r="31" spans="1:6" ht="12.75">
      <c r="A31" s="32" t="s">
        <v>1</v>
      </c>
      <c r="B31" s="32" t="s">
        <v>17</v>
      </c>
      <c r="C31" s="32" t="s">
        <v>18</v>
      </c>
      <c r="D31" s="32" t="s">
        <v>1</v>
      </c>
      <c r="E31" s="32" t="s">
        <v>17</v>
      </c>
      <c r="F31" s="32" t="s">
        <v>18</v>
      </c>
    </row>
    <row r="32" spans="1:6" ht="12.75">
      <c r="A32" s="42" t="s">
        <v>40</v>
      </c>
      <c r="B32" s="44">
        <v>3809</v>
      </c>
      <c r="C32" s="44">
        <f>ABS(3880-B32)</f>
        <v>71</v>
      </c>
      <c r="D32" s="42" t="s">
        <v>58</v>
      </c>
      <c r="E32" s="42">
        <v>112</v>
      </c>
      <c r="F32" s="42">
        <f>ABS(100-E32)</f>
        <v>12</v>
      </c>
    </row>
    <row r="33" spans="1:6" ht="12.75">
      <c r="A33" s="33" t="s">
        <v>38</v>
      </c>
      <c r="B33" s="28">
        <v>4080</v>
      </c>
      <c r="C33" s="28">
        <f>ABS(3880-B33)</f>
        <v>200</v>
      </c>
      <c r="D33" s="33" t="s">
        <v>39</v>
      </c>
      <c r="E33" s="33">
        <v>113</v>
      </c>
      <c r="F33" s="33">
        <f>ABS(100-E33)</f>
        <v>13</v>
      </c>
    </row>
    <row r="34" spans="1:6" ht="12.75">
      <c r="A34" s="33" t="s">
        <v>59</v>
      </c>
      <c r="B34" s="28">
        <v>3590</v>
      </c>
      <c r="C34" s="28">
        <f>ABS(3880-B34)</f>
        <v>290</v>
      </c>
      <c r="D34" s="33" t="s">
        <v>67</v>
      </c>
      <c r="E34" s="33">
        <v>80</v>
      </c>
      <c r="F34" s="33">
        <f>ABS(100-E34)</f>
        <v>20</v>
      </c>
    </row>
    <row r="35" spans="1:6" ht="12.75">
      <c r="A35" s="33" t="s">
        <v>39</v>
      </c>
      <c r="B35" s="28">
        <v>2200</v>
      </c>
      <c r="C35" s="28">
        <f>ABS(3880-B35)</f>
        <v>1680</v>
      </c>
      <c r="D35" s="33" t="s">
        <v>38</v>
      </c>
      <c r="E35" s="33">
        <v>130</v>
      </c>
      <c r="F35" s="33">
        <f>ABS(100-E35)</f>
        <v>30</v>
      </c>
    </row>
    <row r="36" spans="1:6" ht="12.75">
      <c r="A36" s="33" t="s">
        <v>60</v>
      </c>
      <c r="B36" s="28">
        <v>1800</v>
      </c>
      <c r="C36" s="28">
        <f>ABS(3880-B36)</f>
        <v>2080</v>
      </c>
      <c r="D36" s="33" t="s">
        <v>33</v>
      </c>
      <c r="E36" s="33">
        <v>131</v>
      </c>
      <c r="F36" s="33">
        <f>ABS(100-E36)</f>
        <v>31</v>
      </c>
    </row>
    <row r="37" spans="1:6" ht="12.75">
      <c r="A37" s="33" t="s">
        <v>58</v>
      </c>
      <c r="B37" s="28">
        <v>1500</v>
      </c>
      <c r="C37" s="28">
        <f>ABS(3880-B37)</f>
        <v>2380</v>
      </c>
      <c r="D37" s="33" t="s">
        <v>60</v>
      </c>
      <c r="E37" s="33">
        <v>141</v>
      </c>
      <c r="F37" s="33">
        <f>ABS(100-E37)</f>
        <v>41</v>
      </c>
    </row>
    <row r="38" spans="1:6" ht="12.75">
      <c r="A38" s="33" t="s">
        <v>37</v>
      </c>
      <c r="B38" s="28">
        <v>1436</v>
      </c>
      <c r="C38" s="28">
        <f>ABS(3880-B38)</f>
        <v>2444</v>
      </c>
      <c r="D38" s="33" t="s">
        <v>66</v>
      </c>
      <c r="E38" s="33">
        <v>150</v>
      </c>
      <c r="F38" s="33">
        <f>ABS(100-E38)</f>
        <v>50</v>
      </c>
    </row>
    <row r="39" spans="1:6" ht="12.75">
      <c r="A39" s="33" t="s">
        <v>33</v>
      </c>
      <c r="B39" s="28">
        <v>1105</v>
      </c>
      <c r="C39" s="28">
        <f>ABS(3880-B39)</f>
        <v>2775</v>
      </c>
      <c r="D39" s="33" t="s">
        <v>40</v>
      </c>
      <c r="E39" s="33">
        <v>150</v>
      </c>
      <c r="F39" s="33">
        <f>ABS(100-E39)</f>
        <v>50</v>
      </c>
    </row>
    <row r="40" spans="1:6" ht="12.75">
      <c r="A40" s="34" t="s">
        <v>41</v>
      </c>
      <c r="B40" s="28">
        <v>1000</v>
      </c>
      <c r="C40" s="28">
        <f>ABS(3880-B40)</f>
        <v>2880</v>
      </c>
      <c r="D40" s="34" t="s">
        <v>41</v>
      </c>
      <c r="E40" s="33">
        <v>158</v>
      </c>
      <c r="F40" s="33">
        <f>ABS(100-E40)</f>
        <v>58</v>
      </c>
    </row>
    <row r="41" spans="1:6" ht="12.75">
      <c r="A41" s="33" t="s">
        <v>36</v>
      </c>
      <c r="B41" s="28">
        <v>840</v>
      </c>
      <c r="C41" s="28">
        <f>ABS(3880-B41)</f>
        <v>3040</v>
      </c>
      <c r="D41" s="33" t="s">
        <v>36</v>
      </c>
      <c r="E41" s="33">
        <v>168</v>
      </c>
      <c r="F41" s="33">
        <f>ABS(100-E41)</f>
        <v>68</v>
      </c>
    </row>
    <row r="42" spans="1:6" ht="12.75">
      <c r="A42" s="32" t="s">
        <v>54</v>
      </c>
      <c r="B42" s="25">
        <v>140</v>
      </c>
      <c r="C42" s="28">
        <f>ABS(3880-B42)</f>
        <v>3740</v>
      </c>
      <c r="D42" s="33" t="s">
        <v>37</v>
      </c>
      <c r="E42" s="33">
        <v>178</v>
      </c>
      <c r="F42" s="33">
        <f>ABS(100-E42)</f>
        <v>78</v>
      </c>
    </row>
    <row r="43" spans="1:6" ht="12.75">
      <c r="A43" s="33" t="s">
        <v>67</v>
      </c>
      <c r="B43" s="28">
        <v>39</v>
      </c>
      <c r="C43" s="28">
        <f>ABS(3880-B43)</f>
        <v>3841</v>
      </c>
      <c r="D43" s="32" t="s">
        <v>54</v>
      </c>
      <c r="E43" s="33">
        <v>227</v>
      </c>
      <c r="F43" s="33">
        <f>ABS(100-E43)</f>
        <v>127</v>
      </c>
    </row>
    <row r="44" spans="1:6" ht="12.75">
      <c r="A44" s="33" t="s">
        <v>66</v>
      </c>
      <c r="B44" s="28">
        <v>0</v>
      </c>
      <c r="C44" s="28">
        <f>ABS(3880-B44)</f>
        <v>3880</v>
      </c>
      <c r="D44" s="33" t="s">
        <v>59</v>
      </c>
      <c r="E44" s="33">
        <v>243</v>
      </c>
      <c r="F44" s="33">
        <f>ABS(100-E44)</f>
        <v>143</v>
      </c>
    </row>
    <row r="45" spans="1:6" ht="12.75">
      <c r="A45" s="49"/>
      <c r="B45" s="46"/>
      <c r="C45" s="44"/>
      <c r="D45" s="33"/>
      <c r="E45" s="33"/>
      <c r="F45" s="33"/>
    </row>
    <row r="46" spans="1:6" ht="12.75">
      <c r="A46" s="49"/>
      <c r="B46" s="46"/>
      <c r="C46" s="44"/>
      <c r="D46" s="33"/>
      <c r="E46" s="33"/>
      <c r="F46" s="33"/>
    </row>
    <row r="47" spans="1:6" ht="12.75">
      <c r="A47" s="33"/>
      <c r="B47" s="28"/>
      <c r="C47" s="44"/>
      <c r="D47" s="33"/>
      <c r="E47" s="33"/>
      <c r="F47" s="33"/>
    </row>
    <row r="48" spans="1:6" ht="12.75" customHeight="1">
      <c r="A48" s="33"/>
      <c r="B48" s="28"/>
      <c r="C48" s="44"/>
      <c r="D48" s="33"/>
      <c r="E48" s="33"/>
      <c r="F48" s="33"/>
    </row>
    <row r="49" spans="1:6" ht="12.75">
      <c r="A49" s="32"/>
      <c r="B49" s="25"/>
      <c r="C49" s="28"/>
      <c r="D49" s="33"/>
      <c r="E49" s="32"/>
      <c r="F49" s="33"/>
    </row>
    <row r="50" spans="1:6" ht="12.75">
      <c r="A50" s="96" t="s">
        <v>19</v>
      </c>
      <c r="B50" s="97"/>
      <c r="C50" s="97"/>
      <c r="D50" s="97"/>
      <c r="E50" s="97"/>
      <c r="F50" s="98"/>
    </row>
    <row r="51" spans="1:6" ht="12.75">
      <c r="A51" s="72" t="s">
        <v>22</v>
      </c>
      <c r="B51" s="72"/>
      <c r="C51" s="72"/>
      <c r="D51" s="72" t="s">
        <v>23</v>
      </c>
      <c r="E51" s="72"/>
      <c r="F51" s="72"/>
    </row>
    <row r="52" spans="1:6" ht="12.75">
      <c r="A52" s="72"/>
      <c r="B52" s="72"/>
      <c r="C52" s="72"/>
      <c r="D52" s="72"/>
      <c r="E52" s="72"/>
      <c r="F52" s="72"/>
    </row>
    <row r="53" spans="1:6" ht="12.75">
      <c r="A53" s="95" t="s">
        <v>70</v>
      </c>
      <c r="B53" s="99"/>
      <c r="C53" s="99"/>
      <c r="D53" s="95" t="s">
        <v>71</v>
      </c>
      <c r="E53" s="99"/>
      <c r="F53" s="99"/>
    </row>
    <row r="54" spans="1:6" ht="12.75" customHeight="1">
      <c r="A54" s="99"/>
      <c r="B54" s="99"/>
      <c r="C54" s="99"/>
      <c r="D54" s="99"/>
      <c r="E54" s="99"/>
      <c r="F54" s="99"/>
    </row>
    <row r="82" ht="12.75" customHeight="1"/>
    <row r="88" ht="12.75" customHeight="1"/>
    <row r="122" ht="12.75" customHeight="1"/>
  </sheetData>
  <mergeCells count="30">
    <mergeCell ref="A50:F50"/>
    <mergeCell ref="A51:C52"/>
    <mergeCell ref="D51:F52"/>
    <mergeCell ref="A53:C54"/>
    <mergeCell ref="D53:F54"/>
    <mergeCell ref="A28:F28"/>
    <mergeCell ref="A29:C29"/>
    <mergeCell ref="D29:F29"/>
    <mergeCell ref="A30:C30"/>
    <mergeCell ref="D30:F30"/>
    <mergeCell ref="G23:L23"/>
    <mergeCell ref="G24:I25"/>
    <mergeCell ref="J24:L25"/>
    <mergeCell ref="G26:I27"/>
    <mergeCell ref="J26:L27"/>
    <mergeCell ref="G1:L1"/>
    <mergeCell ref="G2:I2"/>
    <mergeCell ref="J2:L2"/>
    <mergeCell ref="G3:I3"/>
    <mergeCell ref="J3:L3"/>
    <mergeCell ref="A26:C27"/>
    <mergeCell ref="D26:F27"/>
    <mergeCell ref="D3:F3"/>
    <mergeCell ref="A23:F23"/>
    <mergeCell ref="A24:C25"/>
    <mergeCell ref="D24:F25"/>
    <mergeCell ref="A1:F1"/>
    <mergeCell ref="A2:C2"/>
    <mergeCell ref="A3:C3"/>
    <mergeCell ref="D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2018-11-18T22:18:38Z</dcterms:modified>
  <cp:category/>
  <cp:version/>
  <cp:contentType/>
  <cp:contentStatus/>
</cp:coreProperties>
</file>