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<sst xmlns="http://schemas.openxmlformats.org/spreadsheetml/2006/main" count="126" uniqueCount="50">
  <si>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</si>
  <si>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</si>
  <si>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</si>
  <si>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</si>
  <si>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</si>
  <si>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</si>
  <si>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</si>
  <si>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</si>
  <si>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</si>
  <si>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</si>
  <si>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</si>
  <si>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</si>
  <si>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</si>
  <si>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</si>
  <si>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</si>
  <si>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</si>
  <si>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</si>
  <si>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</si>
  <si>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</si>
  <si>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</si>
  <si>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</si>
  <si>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</si>
  <si>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</si>
  <si>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</si>
  <si>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</si>
  <si>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</si>
  <si>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</si>
  <si>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</si>
  <si>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CHALFONTS</t>
  </si>
  <si>
    <t>IN THE CORNER</t>
  </si>
  <si>
    <t>4 SMARTIES AND A TUBE</t>
  </si>
  <si>
    <t>Wipe out High</t>
  </si>
  <si>
    <t>Wipe Out Low</t>
  </si>
  <si>
    <t>ONLY HERE FOR THE BEER</t>
  </si>
  <si>
    <t>The Forge Inn - Glenfield - Sunday Night Quiz League #59</t>
  </si>
  <si>
    <t>LOGOS</t>
  </si>
  <si>
    <t>CAFÉ UNO</t>
  </si>
  <si>
    <t>Café Uno = 7</t>
  </si>
  <si>
    <t>4 Smarties and Tube = 14</t>
  </si>
  <si>
    <t>SMEAGLYS</t>
  </si>
  <si>
    <t>BULBS BALLS</t>
  </si>
  <si>
    <t>HERE FOR BEER/IN THE CORNER (13)</t>
  </si>
  <si>
    <t>BULBS BALL (1)</t>
  </si>
  <si>
    <t>BULBS &amp; BALLS</t>
  </si>
  <si>
    <t>MORRIS MINORS</t>
  </si>
  <si>
    <t>FILBERT THE FOX</t>
  </si>
  <si>
    <t>VILLAGE IDIOTS</t>
  </si>
  <si>
    <t>In the corner = 5</t>
  </si>
  <si>
    <t>Only Her for the beer = 13</t>
  </si>
  <si>
    <t>FILBERT FOX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</si>
</sst>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85" zoomScaleNormal="85" zoomScalePageLayoutView="0" workbookViewId="0" topLeftCell="B1">
      <selection activeCell="H2" sqref="H2:M2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0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2.75">
      <c r="A2" s="63" t="s">
        <v>8</v>
      </c>
      <c r="B2" s="64"/>
      <c r="C2" s="64"/>
      <c r="D2" s="64"/>
      <c r="E2" s="64"/>
      <c r="F2" s="64"/>
      <c r="G2" s="64"/>
      <c r="H2" s="65">
        <v>3</v>
      </c>
      <c r="I2" s="65"/>
      <c r="J2" s="65"/>
      <c r="K2" s="65"/>
      <c r="L2" s="65"/>
      <c r="M2" s="66"/>
      <c r="N2"/>
    </row>
    <row r="3" spans="1:14" ht="12.75" customHeight="1">
      <c r="A3" s="67" t="s">
        <v>0</v>
      </c>
      <c r="B3" s="69" t="s">
        <v>1</v>
      </c>
      <c r="C3" s="30"/>
      <c r="D3" s="50" t="s">
        <v>12</v>
      </c>
      <c r="E3" s="50"/>
      <c r="F3" s="50"/>
      <c r="G3" s="50"/>
      <c r="H3" s="50"/>
      <c r="I3" s="50"/>
      <c r="J3" s="50"/>
      <c r="K3" s="50"/>
      <c r="L3" s="50"/>
      <c r="M3" s="67" t="s">
        <v>2</v>
      </c>
      <c r="N3" s="7" t="s">
        <v>6</v>
      </c>
    </row>
    <row r="4" spans="1:14" ht="12.75">
      <c r="A4" s="68"/>
      <c r="B4" s="70"/>
      <c r="C4" s="31" t="s">
        <v>19</v>
      </c>
      <c r="D4" s="2">
        <v>44416</v>
      </c>
      <c r="E4" s="2">
        <f>D4+7</f>
        <v>44423</v>
      </c>
      <c r="F4" s="2">
        <f aca="true" t="shared" si="0" ref="F4:L4">E4+7</f>
        <v>44430</v>
      </c>
      <c r="G4" s="2">
        <f t="shared" si="0"/>
        <v>44437</v>
      </c>
      <c r="H4" s="2">
        <f t="shared" si="0"/>
        <v>44444</v>
      </c>
      <c r="I4" s="2">
        <f t="shared" si="0"/>
        <v>44451</v>
      </c>
      <c r="J4" s="2">
        <f t="shared" si="0"/>
        <v>44458</v>
      </c>
      <c r="K4" s="2">
        <f t="shared" si="0"/>
        <v>44465</v>
      </c>
      <c r="L4" s="2">
        <f t="shared" si="0"/>
        <v>44472</v>
      </c>
      <c r="M4" s="68"/>
      <c r="N4" s="7" t="s">
        <v>7</v>
      </c>
    </row>
    <row r="5" spans="1:14" s="23" customFormat="1" ht="12.75" customHeight="1">
      <c r="A5" s="24">
        <v>1</v>
      </c>
      <c r="B5" s="25" t="s">
        <v>33</v>
      </c>
      <c r="C5" s="21">
        <f>COUNTIF(D5:K5,"&lt;&gt;")</f>
        <v>3</v>
      </c>
      <c r="D5" s="3">
        <v>62</v>
      </c>
      <c r="E5" s="3">
        <v>56</v>
      </c>
      <c r="F5" s="24">
        <v>62</v>
      </c>
      <c r="G5" s="33"/>
      <c r="H5" s="24"/>
      <c r="I5" s="3"/>
      <c r="J5" s="3"/>
      <c r="K5" s="3"/>
      <c r="L5" s="3"/>
      <c r="M5" s="3">
        <f>SUM(D5:L5)</f>
        <v>180</v>
      </c>
      <c r="N5" s="22">
        <f aca="true" t="shared" si="1" ref="N5:N11">M5/C5</f>
        <v>60</v>
      </c>
    </row>
    <row r="6" spans="1:14" s="23" customFormat="1" ht="12.75">
      <c r="A6" s="24">
        <f aca="true" t="shared" si="2" ref="A6:A14">A5+1</f>
        <v>2</v>
      </c>
      <c r="B6" s="26" t="s">
        <v>30</v>
      </c>
      <c r="C6" s="21">
        <f>COUNTIF(D6:K6,"&lt;&gt;")</f>
        <v>3</v>
      </c>
      <c r="D6" s="3">
        <v>62.5</v>
      </c>
      <c r="E6" s="3">
        <v>53</v>
      </c>
      <c r="F6" s="24">
        <v>54</v>
      </c>
      <c r="G6" s="33"/>
      <c r="H6" s="24"/>
      <c r="I6" s="3"/>
      <c r="J6" s="3"/>
      <c r="K6" s="3"/>
      <c r="L6" s="3"/>
      <c r="M6" s="3">
        <f>SUM(D6:L6)</f>
        <v>169.5</v>
      </c>
      <c r="N6" s="22">
        <f t="shared" si="1"/>
        <v>56.5</v>
      </c>
    </row>
    <row r="7" spans="1:14" s="23" customFormat="1" ht="12.75">
      <c r="A7" s="24">
        <f t="shared" si="2"/>
        <v>3</v>
      </c>
      <c r="B7" s="26" t="s">
        <v>28</v>
      </c>
      <c r="C7" s="21">
        <f>COUNTIF(D7:K7,"&lt;&gt;")</f>
        <v>3</v>
      </c>
      <c r="D7" s="3">
        <v>55</v>
      </c>
      <c r="E7" s="3">
        <v>55.5</v>
      </c>
      <c r="F7" s="24">
        <v>54.5</v>
      </c>
      <c r="G7" s="33"/>
      <c r="H7" s="24"/>
      <c r="I7" s="3"/>
      <c r="J7" s="3"/>
      <c r="K7" s="3"/>
      <c r="L7" s="3"/>
      <c r="M7" s="3">
        <f>SUM(D7:L7)</f>
        <v>165</v>
      </c>
      <c r="N7" s="22">
        <f t="shared" si="1"/>
        <v>55</v>
      </c>
    </row>
    <row r="8" spans="1:14" s="23" customFormat="1" ht="12" customHeight="1">
      <c r="A8" s="24">
        <f t="shared" si="2"/>
        <v>4</v>
      </c>
      <c r="B8" s="27" t="s">
        <v>29</v>
      </c>
      <c r="C8" s="21">
        <f>COUNTIF(D8:K8,"&lt;&gt;")</f>
        <v>3</v>
      </c>
      <c r="D8" s="3">
        <v>50.5</v>
      </c>
      <c r="E8" s="3">
        <v>52</v>
      </c>
      <c r="F8" s="24">
        <v>38</v>
      </c>
      <c r="G8" s="33"/>
      <c r="H8" s="24"/>
      <c r="I8" s="3"/>
      <c r="J8" s="3"/>
      <c r="K8" s="3"/>
      <c r="L8" s="3"/>
      <c r="M8" s="3">
        <f>SUM(D8:L8)</f>
        <v>140.5</v>
      </c>
      <c r="N8" s="22">
        <f t="shared" si="1"/>
        <v>46.833333333333336</v>
      </c>
    </row>
    <row r="9" spans="1:14" s="23" customFormat="1" ht="12.75">
      <c r="A9" s="24">
        <f t="shared" si="2"/>
        <v>5</v>
      </c>
      <c r="B9" s="26" t="s">
        <v>36</v>
      </c>
      <c r="C9" s="21">
        <f>COUNTIF(D9:K9,"&lt;&gt;")</f>
        <v>2</v>
      </c>
      <c r="D9" s="3">
        <v>45</v>
      </c>
      <c r="E9" s="3">
        <v>46</v>
      </c>
      <c r="F9" s="24"/>
      <c r="G9" s="33"/>
      <c r="H9" s="24"/>
      <c r="I9" s="3"/>
      <c r="J9" s="3"/>
      <c r="K9" s="3"/>
      <c r="L9" s="3"/>
      <c r="M9" s="3">
        <f>SUM(D9:L9)</f>
        <v>91</v>
      </c>
      <c r="N9" s="22">
        <f t="shared" si="1"/>
        <v>45.5</v>
      </c>
    </row>
    <row r="10" spans="1:14" s="23" customFormat="1" ht="12.75">
      <c r="A10" s="24">
        <f t="shared" si="2"/>
        <v>6</v>
      </c>
      <c r="B10" s="48" t="s">
        <v>44</v>
      </c>
      <c r="C10" s="21">
        <f>COUNTIF(E10:K10,"&lt;&gt;")</f>
        <v>1</v>
      </c>
      <c r="D10" s="3"/>
      <c r="E10" s="3"/>
      <c r="F10" s="24">
        <v>39.5</v>
      </c>
      <c r="G10" s="33"/>
      <c r="H10" s="24"/>
      <c r="I10" s="3"/>
      <c r="J10" s="3"/>
      <c r="K10" s="3"/>
      <c r="L10" s="3"/>
      <c r="M10" s="3">
        <f>SUM(E10:L10)</f>
        <v>39.5</v>
      </c>
      <c r="N10" s="22">
        <f t="shared" si="1"/>
        <v>39.5</v>
      </c>
    </row>
    <row r="11" spans="1:14" s="23" customFormat="1" ht="12.75">
      <c r="A11" s="24">
        <f t="shared" si="2"/>
        <v>7</v>
      </c>
      <c r="B11" s="26" t="s">
        <v>46</v>
      </c>
      <c r="C11" s="21">
        <f>COUNTIF(E11:K11,"&lt;&gt;")</f>
        <v>1</v>
      </c>
      <c r="D11" s="3"/>
      <c r="E11" s="3"/>
      <c r="F11" s="24">
        <v>35.5</v>
      </c>
      <c r="G11" s="33"/>
      <c r="H11" s="24"/>
      <c r="I11" s="3"/>
      <c r="J11" s="3"/>
      <c r="K11" s="3"/>
      <c r="L11" s="3"/>
      <c r="M11" s="3">
        <f>SUM(E11:L11)</f>
        <v>35.5</v>
      </c>
      <c r="N11" s="22">
        <f t="shared" si="1"/>
        <v>35.5</v>
      </c>
    </row>
    <row r="12" spans="1:14" s="23" customFormat="1" ht="12.75">
      <c r="A12" s="24">
        <f t="shared" si="2"/>
        <v>8</v>
      </c>
      <c r="B12" s="26" t="s">
        <v>39</v>
      </c>
      <c r="C12" s="21">
        <f>COUNTIF(E12:K12,"&lt;&gt;")</f>
        <v>1</v>
      </c>
      <c r="D12" s="49"/>
      <c r="E12" s="3">
        <v>30.5</v>
      </c>
      <c r="F12" s="24"/>
      <c r="G12" s="33"/>
      <c r="H12" s="24"/>
      <c r="I12" s="3"/>
      <c r="J12" s="3"/>
      <c r="K12" s="3"/>
      <c r="L12" s="3"/>
      <c r="M12" s="3">
        <f>SUM(E12:L12)</f>
        <v>30.5</v>
      </c>
      <c r="N12" s="22">
        <f>M12/C12</f>
        <v>30.5</v>
      </c>
    </row>
    <row r="13" spans="1:14" s="23" customFormat="1" ht="13.5" customHeight="1">
      <c r="A13" s="24">
        <f t="shared" si="2"/>
        <v>9</v>
      </c>
      <c r="B13" s="26" t="s">
        <v>43</v>
      </c>
      <c r="C13" s="21">
        <f>COUNTIF(E13:K13,"&lt;&gt;")</f>
        <v>1</v>
      </c>
      <c r="D13" s="49"/>
      <c r="E13" s="3">
        <v>23</v>
      </c>
      <c r="F13" s="24"/>
      <c r="G13" s="33"/>
      <c r="H13" s="24"/>
      <c r="I13" s="3"/>
      <c r="J13" s="3"/>
      <c r="K13" s="3"/>
      <c r="L13" s="3"/>
      <c r="M13" s="3">
        <f>SUM(E13:L13)</f>
        <v>23</v>
      </c>
      <c r="N13" s="22">
        <f>M13/C13</f>
        <v>23</v>
      </c>
    </row>
    <row r="14" spans="1:14" s="23" customFormat="1" ht="12.75">
      <c r="A14" s="24">
        <f t="shared" si="2"/>
        <v>10</v>
      </c>
      <c r="B14" s="25" t="s">
        <v>49</v>
      </c>
      <c r="C14" s="21">
        <f>COUNTIF(E14:K14,"&lt;&gt;")</f>
        <v>1</v>
      </c>
      <c r="D14" s="3"/>
      <c r="E14" s="3"/>
      <c r="F14" s="24">
        <v>16</v>
      </c>
      <c r="G14" s="33"/>
      <c r="H14" s="24"/>
      <c r="I14" s="3"/>
      <c r="J14" s="3"/>
      <c r="K14" s="3"/>
      <c r="L14" s="3"/>
      <c r="M14" s="3">
        <f>SUM(E14:L14)</f>
        <v>16</v>
      </c>
      <c r="N14" s="22">
        <f>M14/C14</f>
        <v>16</v>
      </c>
    </row>
    <row r="15" spans="1:14" ht="12.75">
      <c r="A15" s="54" t="s">
        <v>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</row>
    <row r="16" spans="1:14" ht="12.7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</row>
    <row r="17" spans="1:14" ht="12.75">
      <c r="A17" s="53" t="s">
        <v>3</v>
      </c>
      <c r="B17" s="52" t="s">
        <v>5</v>
      </c>
      <c r="C17" s="29" t="s">
        <v>7</v>
      </c>
      <c r="D17" s="7">
        <f>SUM(D5:D14)/D19</f>
        <v>55</v>
      </c>
      <c r="E17" s="7">
        <f>SUM(E5:E14)/E19</f>
        <v>45.142857142857146</v>
      </c>
      <c r="F17" s="7">
        <f>SUM(F5:F14)/F19</f>
        <v>42.785714285714285</v>
      </c>
      <c r="G17" s="34"/>
      <c r="H17" s="7"/>
      <c r="I17" s="7"/>
      <c r="J17" s="7"/>
      <c r="K17" s="7"/>
      <c r="L17" s="7"/>
      <c r="M17" s="4"/>
      <c r="N17" s="13"/>
    </row>
    <row r="18" spans="1:14" ht="12.75">
      <c r="A18" s="53"/>
      <c r="B18" s="52"/>
      <c r="C18" s="29" t="s">
        <v>20</v>
      </c>
      <c r="D18" s="7">
        <f>MAX(D5:D14)</f>
        <v>62.5</v>
      </c>
      <c r="E18" s="7">
        <f>MAX(E5:E14)</f>
        <v>56</v>
      </c>
      <c r="F18" s="7">
        <f>MAX(F5:F14)</f>
        <v>62</v>
      </c>
      <c r="G18" s="34"/>
      <c r="H18" s="7"/>
      <c r="I18" s="7"/>
      <c r="J18" s="7"/>
      <c r="K18" s="7"/>
      <c r="L18" s="7"/>
      <c r="M18" s="11"/>
      <c r="N18" s="12"/>
    </row>
    <row r="19" spans="1:14" ht="12.75">
      <c r="A19" s="53"/>
      <c r="B19" s="52"/>
      <c r="C19" s="29" t="s">
        <v>6</v>
      </c>
      <c r="D19" s="9">
        <f>COUNTIF(D5:D14,"&lt;&gt;")</f>
        <v>5</v>
      </c>
      <c r="E19" s="9">
        <f>COUNTIF(E5:E14,"&lt;&gt;")</f>
        <v>7</v>
      </c>
      <c r="F19" s="9">
        <f>COUNTIF(F5:F14,"&lt;&gt;")</f>
        <v>7</v>
      </c>
      <c r="G19" s="35"/>
      <c r="H19" s="9"/>
      <c r="I19" s="9"/>
      <c r="J19" s="9"/>
      <c r="K19" s="9"/>
      <c r="L19" s="9"/>
      <c r="M19" s="13"/>
      <c r="N19" s="12"/>
    </row>
    <row r="20" spans="1:14" ht="12.75">
      <c r="A20" s="53"/>
      <c r="B20" s="51" t="s">
        <v>4</v>
      </c>
      <c r="C20" s="28" t="s">
        <v>21</v>
      </c>
      <c r="D20" s="6" t="s">
        <v>17</v>
      </c>
      <c r="E20" s="6" t="s">
        <v>17</v>
      </c>
      <c r="F20" s="6" t="s">
        <v>17</v>
      </c>
      <c r="G20" s="36"/>
      <c r="H20" s="6"/>
      <c r="I20" s="6"/>
      <c r="J20" s="6"/>
      <c r="K20" s="6"/>
      <c r="L20" s="6"/>
      <c r="M20" s="14"/>
      <c r="N20" s="12"/>
    </row>
    <row r="21" spans="1:14" ht="12.75">
      <c r="A21" s="53"/>
      <c r="B21" s="51"/>
      <c r="C21" s="28" t="s">
        <v>22</v>
      </c>
      <c r="D21" s="6" t="s">
        <v>26</v>
      </c>
      <c r="E21" s="6" t="s">
        <v>26</v>
      </c>
      <c r="F21" s="6" t="s">
        <v>26</v>
      </c>
      <c r="G21" s="36"/>
      <c r="H21" s="6"/>
      <c r="I21" s="6"/>
      <c r="J21" s="6"/>
      <c r="K21" s="6"/>
      <c r="L21" s="18"/>
      <c r="M21" s="15"/>
      <c r="N21" s="16"/>
    </row>
    <row r="22" spans="1:14" ht="12.75">
      <c r="A22" s="53"/>
      <c r="B22" s="51"/>
      <c r="C22" s="28" t="s">
        <v>23</v>
      </c>
      <c r="D22" s="6" t="s">
        <v>35</v>
      </c>
      <c r="E22" s="6" t="s">
        <v>35</v>
      </c>
      <c r="F22" s="6" t="s">
        <v>35</v>
      </c>
      <c r="G22" s="36"/>
      <c r="H22" s="6"/>
      <c r="I22" s="6"/>
      <c r="J22" s="6"/>
      <c r="K22" s="6"/>
      <c r="L22" s="6"/>
      <c r="M22" s="15"/>
      <c r="N22" s="16"/>
    </row>
    <row r="23" spans="1:14" ht="12.75" customHeight="1">
      <c r="A23" s="53"/>
      <c r="B23" s="51"/>
      <c r="C23" s="28" t="s">
        <v>24</v>
      </c>
      <c r="D23" s="6" t="s">
        <v>27</v>
      </c>
      <c r="E23" s="6" t="s">
        <v>27</v>
      </c>
      <c r="F23" s="6" t="s">
        <v>27</v>
      </c>
      <c r="G23" s="36"/>
      <c r="H23" s="6"/>
      <c r="I23" s="6"/>
      <c r="J23" s="6"/>
      <c r="K23" s="6"/>
      <c r="L23" s="18"/>
      <c r="M23" s="15"/>
      <c r="N23" s="16"/>
    </row>
    <row r="24" spans="1:14" s="5" customFormat="1" ht="12.75" customHeight="1">
      <c r="A24" s="53"/>
      <c r="B24" s="51"/>
      <c r="C24" s="28" t="s">
        <v>25</v>
      </c>
      <c r="D24" s="6" t="s">
        <v>18</v>
      </c>
      <c r="E24" s="6" t="s">
        <v>18</v>
      </c>
      <c r="F24" s="6" t="s">
        <v>18</v>
      </c>
      <c r="G24" s="36"/>
      <c r="H24" s="6"/>
      <c r="I24" s="6"/>
      <c r="J24" s="6"/>
      <c r="K24" s="6"/>
      <c r="L24" s="6"/>
      <c r="M24" s="15"/>
      <c r="N24" s="16"/>
    </row>
    <row r="25" spans="1:14" s="8" customFormat="1" ht="12.75">
      <c r="A25" s="19"/>
      <c r="B25" s="4"/>
      <c r="C25" s="4"/>
      <c r="D25" s="20">
        <v>21</v>
      </c>
      <c r="E25" s="20">
        <v>32</v>
      </c>
      <c r="F25" s="20">
        <v>31</v>
      </c>
      <c r="G25" s="20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5"/>
      <c r="N25" s="16"/>
    </row>
    <row r="26" spans="1:14" s="10" customFormat="1" ht="12.75">
      <c r="A26" s="4"/>
      <c r="B26" s="4"/>
      <c r="C26" s="4"/>
      <c r="D26" s="1"/>
      <c r="E26" s="1"/>
      <c r="F26" s="1"/>
      <c r="G26" s="1"/>
      <c r="H26" s="1"/>
      <c r="I26" s="1"/>
      <c r="J26" s="1"/>
      <c r="K26" s="1"/>
      <c r="L26" s="1"/>
      <c r="M26"/>
      <c r="N26" s="8"/>
    </row>
    <row r="27" ht="11.25" customHeight="1"/>
    <row r="29" ht="12.75">
      <c r="O29" s="8"/>
    </row>
  </sheetData>
  <sheetProtection/>
  <mergeCells count="11">
    <mergeCell ref="A3:A4"/>
    <mergeCell ref="D3:L3"/>
    <mergeCell ref="B20:B24"/>
    <mergeCell ref="B17:B19"/>
    <mergeCell ref="A17:A24"/>
    <mergeCell ref="A15:N16"/>
    <mergeCell ref="A1:N1"/>
    <mergeCell ref="A2:G2"/>
    <mergeCell ref="H2:M2"/>
    <mergeCell ref="M3:M4"/>
    <mergeCell ref="B3:B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3">
      <selection activeCell="A39" sqref="A39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26.57421875" style="0" bestFit="1" customWidth="1"/>
    <col min="10" max="10" width="26.57421875" style="0" bestFit="1" customWidth="1"/>
  </cols>
  <sheetData>
    <row r="1" spans="1:12" ht="12.75">
      <c r="A1" s="89" t="s">
        <v>16</v>
      </c>
      <c r="B1" s="89"/>
      <c r="C1" s="89"/>
      <c r="D1" s="89"/>
      <c r="E1" s="89"/>
      <c r="F1" s="89"/>
      <c r="G1" s="89" t="s">
        <v>16</v>
      </c>
      <c r="H1" s="89"/>
      <c r="I1" s="89"/>
      <c r="J1" s="89"/>
      <c r="K1" s="89"/>
      <c r="L1" s="89"/>
    </row>
    <row r="2" spans="1:12" ht="12.75">
      <c r="A2" s="90">
        <v>44416</v>
      </c>
      <c r="B2" s="91"/>
      <c r="C2" s="91"/>
      <c r="D2" s="90">
        <v>44416</v>
      </c>
      <c r="E2" s="91"/>
      <c r="F2" s="91"/>
      <c r="G2" s="90">
        <v>44423</v>
      </c>
      <c r="H2" s="91"/>
      <c r="I2" s="91"/>
      <c r="J2" s="90">
        <v>44423</v>
      </c>
      <c r="K2" s="91"/>
      <c r="L2" s="91"/>
    </row>
    <row r="3" spans="1:12" ht="12.75">
      <c r="A3" s="91" t="s">
        <v>10</v>
      </c>
      <c r="B3" s="91"/>
      <c r="C3" s="91"/>
      <c r="D3" s="91" t="s">
        <v>11</v>
      </c>
      <c r="E3" s="91"/>
      <c r="F3" s="91"/>
      <c r="G3" s="91" t="s">
        <v>10</v>
      </c>
      <c r="H3" s="91"/>
      <c r="I3" s="91"/>
      <c r="J3" s="91" t="s">
        <v>11</v>
      </c>
      <c r="K3" s="91"/>
      <c r="L3" s="91"/>
    </row>
    <row r="4" spans="1:12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  <c r="G4" s="41" t="s">
        <v>1</v>
      </c>
      <c r="H4" s="41" t="s">
        <v>13</v>
      </c>
      <c r="I4" s="41" t="s">
        <v>14</v>
      </c>
      <c r="J4" s="25" t="s">
        <v>1</v>
      </c>
      <c r="K4" s="25" t="s">
        <v>13</v>
      </c>
      <c r="L4" s="25" t="s">
        <v>14</v>
      </c>
    </row>
    <row r="5" spans="1:12" ht="15" customHeight="1">
      <c r="A5" s="37" t="s">
        <v>30</v>
      </c>
      <c r="B5" s="38">
        <v>534</v>
      </c>
      <c r="C5" s="38">
        <f>ABS(510-B5)</f>
        <v>24</v>
      </c>
      <c r="D5" s="37" t="s">
        <v>28</v>
      </c>
      <c r="E5" s="26">
        <v>12.6</v>
      </c>
      <c r="F5" s="32">
        <f>ABS(12-E5)</f>
        <v>0.5999999999999996</v>
      </c>
      <c r="G5" s="41" t="s">
        <v>33</v>
      </c>
      <c r="H5" s="42">
        <v>1915</v>
      </c>
      <c r="I5" s="42">
        <f aca="true" t="shared" si="0" ref="I5:I11">ABS(1911-H5)</f>
        <v>4</v>
      </c>
      <c r="J5" s="41" t="s">
        <v>33</v>
      </c>
      <c r="K5" s="26">
        <v>1</v>
      </c>
      <c r="L5" s="32">
        <f aca="true" t="shared" si="1" ref="L5:L11">ABS(0-K5)</f>
        <v>1</v>
      </c>
    </row>
    <row r="6" spans="1:12" ht="15" customHeight="1">
      <c r="A6" s="39" t="s">
        <v>33</v>
      </c>
      <c r="B6" s="38">
        <v>460</v>
      </c>
      <c r="C6" s="38">
        <f>ABS(510-B6)</f>
        <v>50</v>
      </c>
      <c r="D6" s="40" t="s">
        <v>29</v>
      </c>
      <c r="E6" s="26">
        <v>12.99</v>
      </c>
      <c r="F6" s="32">
        <f>ABS(12-E6)</f>
        <v>0.9900000000000002</v>
      </c>
      <c r="G6" s="45" t="s">
        <v>28</v>
      </c>
      <c r="H6" s="47">
        <v>1907</v>
      </c>
      <c r="I6" s="47">
        <f t="shared" si="0"/>
        <v>4</v>
      </c>
      <c r="J6" s="43" t="s">
        <v>30</v>
      </c>
      <c r="K6" s="26">
        <v>1</v>
      </c>
      <c r="L6" s="32">
        <f t="shared" si="1"/>
        <v>1</v>
      </c>
    </row>
    <row r="7" spans="1:12" ht="15" customHeight="1">
      <c r="A7" s="37" t="s">
        <v>28</v>
      </c>
      <c r="B7" s="38">
        <v>420</v>
      </c>
      <c r="C7" s="38">
        <f>ABS(510-B7)</f>
        <v>90</v>
      </c>
      <c r="D7" s="37" t="s">
        <v>30</v>
      </c>
      <c r="E7" s="26">
        <v>10.99</v>
      </c>
      <c r="F7" s="32">
        <f>ABS(12-E7)</f>
        <v>1.0099999999999998</v>
      </c>
      <c r="G7" s="43" t="s">
        <v>30</v>
      </c>
      <c r="H7" s="42">
        <v>1904</v>
      </c>
      <c r="I7" s="42">
        <f t="shared" si="0"/>
        <v>7</v>
      </c>
      <c r="J7" s="43" t="s">
        <v>36</v>
      </c>
      <c r="K7" s="26">
        <v>1</v>
      </c>
      <c r="L7" s="32">
        <f t="shared" si="1"/>
        <v>1</v>
      </c>
    </row>
    <row r="8" spans="1:12" ht="15" customHeight="1">
      <c r="A8" s="40" t="s">
        <v>29</v>
      </c>
      <c r="B8" s="38">
        <v>335</v>
      </c>
      <c r="C8" s="38">
        <f>ABS(510-B8)</f>
        <v>175</v>
      </c>
      <c r="D8" s="37" t="s">
        <v>36</v>
      </c>
      <c r="E8" s="26">
        <v>7.2</v>
      </c>
      <c r="F8" s="32">
        <f>ABS(12-E8)</f>
        <v>4.8</v>
      </c>
      <c r="G8" s="44" t="s">
        <v>29</v>
      </c>
      <c r="H8" s="42">
        <v>1919</v>
      </c>
      <c r="I8" s="42">
        <f t="shared" si="0"/>
        <v>8</v>
      </c>
      <c r="J8" s="45" t="s">
        <v>40</v>
      </c>
      <c r="K8" s="46">
        <v>2</v>
      </c>
      <c r="L8" s="46">
        <f t="shared" si="1"/>
        <v>2</v>
      </c>
    </row>
    <row r="9" spans="1:12" ht="15" customHeight="1">
      <c r="A9" s="37" t="s">
        <v>36</v>
      </c>
      <c r="B9" s="38">
        <v>782</v>
      </c>
      <c r="C9" s="38">
        <f>ABS(510-B9)</f>
        <v>272</v>
      </c>
      <c r="D9" s="39" t="s">
        <v>33</v>
      </c>
      <c r="E9" s="26">
        <v>17.36</v>
      </c>
      <c r="F9" s="32">
        <f>ABS(12-E9)</f>
        <v>5.359999999999999</v>
      </c>
      <c r="G9" s="43" t="s">
        <v>36</v>
      </c>
      <c r="H9" s="42">
        <v>1928</v>
      </c>
      <c r="I9" s="42">
        <f t="shared" si="0"/>
        <v>17</v>
      </c>
      <c r="J9" s="44" t="s">
        <v>29</v>
      </c>
      <c r="K9" s="26">
        <v>3</v>
      </c>
      <c r="L9" s="32">
        <f t="shared" si="1"/>
        <v>3</v>
      </c>
    </row>
    <row r="10" spans="1:12" ht="15" customHeight="1">
      <c r="A10" s="26"/>
      <c r="B10" s="3"/>
      <c r="C10" s="21"/>
      <c r="D10" s="26"/>
      <c r="E10" s="26"/>
      <c r="F10" s="32"/>
      <c r="G10" s="43" t="s">
        <v>39</v>
      </c>
      <c r="H10" s="42">
        <v>1959</v>
      </c>
      <c r="I10" s="42">
        <f t="shared" si="0"/>
        <v>48</v>
      </c>
      <c r="J10" s="43" t="s">
        <v>28</v>
      </c>
      <c r="K10" s="26">
        <v>4</v>
      </c>
      <c r="L10" s="32">
        <f t="shared" si="1"/>
        <v>4</v>
      </c>
    </row>
    <row r="11" spans="1:12" ht="15" customHeight="1">
      <c r="A11" s="26"/>
      <c r="B11" s="3"/>
      <c r="C11" s="21"/>
      <c r="D11" s="26"/>
      <c r="E11" s="26"/>
      <c r="F11" s="32"/>
      <c r="G11" s="43" t="s">
        <v>40</v>
      </c>
      <c r="H11" s="42">
        <v>1971</v>
      </c>
      <c r="I11" s="42">
        <f t="shared" si="0"/>
        <v>60</v>
      </c>
      <c r="J11" s="43" t="s">
        <v>39</v>
      </c>
      <c r="K11" s="26">
        <v>6</v>
      </c>
      <c r="L11" s="32">
        <f t="shared" si="1"/>
        <v>6</v>
      </c>
    </row>
    <row r="12" spans="1:12" ht="15" customHeight="1">
      <c r="A12" s="26"/>
      <c r="B12" s="3"/>
      <c r="C12" s="21"/>
      <c r="D12" s="26"/>
      <c r="E12" s="26"/>
      <c r="F12" s="32"/>
      <c r="G12" s="26"/>
      <c r="H12" s="3"/>
      <c r="I12" s="21"/>
      <c r="J12" s="26"/>
      <c r="K12" s="26"/>
      <c r="L12" s="32"/>
    </row>
    <row r="13" spans="1:12" ht="15" customHeight="1">
      <c r="A13" s="26"/>
      <c r="B13" s="3"/>
      <c r="C13" s="21"/>
      <c r="D13" s="26"/>
      <c r="E13" s="26"/>
      <c r="F13" s="32"/>
      <c r="G13" s="26"/>
      <c r="H13" s="3"/>
      <c r="I13" s="21"/>
      <c r="J13" s="26"/>
      <c r="K13" s="26"/>
      <c r="L13" s="32"/>
    </row>
    <row r="14" spans="1:12" ht="15" customHeight="1">
      <c r="A14" s="26"/>
      <c r="B14" s="3"/>
      <c r="C14" s="21"/>
      <c r="D14" s="26"/>
      <c r="E14" s="26"/>
      <c r="F14" s="32"/>
      <c r="G14" s="26"/>
      <c r="H14" s="3"/>
      <c r="I14" s="21"/>
      <c r="J14" s="26"/>
      <c r="K14" s="26"/>
      <c r="L14" s="32"/>
    </row>
    <row r="15" spans="1:12" ht="15" customHeight="1">
      <c r="A15" s="92" t="s">
        <v>15</v>
      </c>
      <c r="B15" s="93"/>
      <c r="C15" s="93"/>
      <c r="D15" s="93"/>
      <c r="E15" s="93"/>
      <c r="F15" s="94"/>
      <c r="G15" s="92" t="s">
        <v>15</v>
      </c>
      <c r="H15" s="93"/>
      <c r="I15" s="93"/>
      <c r="J15" s="93"/>
      <c r="K15" s="93"/>
      <c r="L15" s="94"/>
    </row>
    <row r="16" spans="1:12" ht="15" customHeight="1">
      <c r="A16" s="71" t="s">
        <v>31</v>
      </c>
      <c r="B16" s="72"/>
      <c r="C16" s="73"/>
      <c r="D16" s="71" t="s">
        <v>32</v>
      </c>
      <c r="E16" s="72"/>
      <c r="F16" s="73"/>
      <c r="G16" s="71" t="s">
        <v>31</v>
      </c>
      <c r="H16" s="72"/>
      <c r="I16" s="73"/>
      <c r="J16" s="71" t="s">
        <v>32</v>
      </c>
      <c r="K16" s="72"/>
      <c r="L16" s="73"/>
    </row>
    <row r="17" spans="1:12" ht="15" customHeight="1">
      <c r="A17" s="74"/>
      <c r="B17" s="75"/>
      <c r="C17" s="76"/>
      <c r="D17" s="74"/>
      <c r="E17" s="75"/>
      <c r="F17" s="76"/>
      <c r="G17" s="74"/>
      <c r="H17" s="75"/>
      <c r="I17" s="76"/>
      <c r="J17" s="74"/>
      <c r="K17" s="75"/>
      <c r="L17" s="76"/>
    </row>
    <row r="18" spans="1:12" ht="15" customHeight="1">
      <c r="A18" s="77" t="s">
        <v>38</v>
      </c>
      <c r="B18" s="78"/>
      <c r="C18" s="79"/>
      <c r="D18" s="83" t="s">
        <v>37</v>
      </c>
      <c r="E18" s="84"/>
      <c r="F18" s="85"/>
      <c r="G18" s="77" t="s">
        <v>41</v>
      </c>
      <c r="H18" s="78"/>
      <c r="I18" s="79"/>
      <c r="J18" s="83" t="s">
        <v>42</v>
      </c>
      <c r="K18" s="84"/>
      <c r="L18" s="85"/>
    </row>
    <row r="19" spans="1:12" ht="15" customHeight="1">
      <c r="A19" s="80"/>
      <c r="B19" s="81"/>
      <c r="C19" s="82"/>
      <c r="D19" s="86"/>
      <c r="E19" s="87"/>
      <c r="F19" s="88"/>
      <c r="G19" s="80"/>
      <c r="H19" s="81"/>
      <c r="I19" s="82"/>
      <c r="J19" s="86"/>
      <c r="K19" s="87"/>
      <c r="L19" s="88"/>
    </row>
    <row r="20" spans="1:6" ht="15" customHeight="1">
      <c r="A20" s="89" t="s">
        <v>16</v>
      </c>
      <c r="B20" s="89"/>
      <c r="C20" s="89"/>
      <c r="D20" s="89"/>
      <c r="E20" s="89"/>
      <c r="F20" s="89"/>
    </row>
    <row r="21" spans="1:6" ht="13.5" customHeight="1">
      <c r="A21" s="90">
        <v>44430</v>
      </c>
      <c r="B21" s="91"/>
      <c r="C21" s="91"/>
      <c r="D21" s="90">
        <v>44430</v>
      </c>
      <c r="E21" s="91"/>
      <c r="F21" s="91"/>
    </row>
    <row r="22" spans="1:6" ht="13.5" customHeight="1">
      <c r="A22" s="91" t="s">
        <v>10</v>
      </c>
      <c r="B22" s="91"/>
      <c r="C22" s="91"/>
      <c r="D22" s="91" t="s">
        <v>11</v>
      </c>
      <c r="E22" s="91"/>
      <c r="F22" s="91"/>
    </row>
    <row r="23" spans="1:6" ht="12.75">
      <c r="A23" s="25" t="s">
        <v>1</v>
      </c>
      <c r="B23" s="25" t="s">
        <v>13</v>
      </c>
      <c r="C23" s="25" t="s">
        <v>14</v>
      </c>
      <c r="D23" s="25" t="s">
        <v>1</v>
      </c>
      <c r="E23" s="25" t="s">
        <v>13</v>
      </c>
      <c r="F23" s="25" t="s">
        <v>14</v>
      </c>
    </row>
    <row r="24" spans="1:6" ht="12.75" customHeight="1">
      <c r="A24" s="95" t="s">
        <v>33</v>
      </c>
      <c r="B24" s="96">
        <v>60</v>
      </c>
      <c r="C24" s="96">
        <f>ABS(60-B24)</f>
        <v>0</v>
      </c>
      <c r="D24" s="95" t="s">
        <v>33</v>
      </c>
      <c r="E24" s="97">
        <v>550</v>
      </c>
      <c r="F24" s="97">
        <f>ABS(520-E24)</f>
        <v>30</v>
      </c>
    </row>
    <row r="25" spans="1:6" ht="12.75">
      <c r="A25" s="37" t="s">
        <v>30</v>
      </c>
      <c r="B25" s="38">
        <v>46</v>
      </c>
      <c r="C25" s="38">
        <f>ABS(60-B25)</f>
        <v>14</v>
      </c>
      <c r="D25" s="37" t="s">
        <v>30</v>
      </c>
      <c r="E25" s="97">
        <v>795</v>
      </c>
      <c r="F25" s="97">
        <f aca="true" t="shared" si="2" ref="F25:F30">ABS(520-E25)</f>
        <v>275</v>
      </c>
    </row>
    <row r="26" spans="1:6" ht="12.75">
      <c r="A26" s="37" t="s">
        <v>28</v>
      </c>
      <c r="B26" s="38">
        <v>42</v>
      </c>
      <c r="C26" s="38">
        <f>ABS(60-B26)</f>
        <v>18</v>
      </c>
      <c r="D26" s="37" t="s">
        <v>28</v>
      </c>
      <c r="E26" s="97">
        <v>840</v>
      </c>
      <c r="F26" s="97">
        <f t="shared" si="2"/>
        <v>320</v>
      </c>
    </row>
    <row r="27" spans="1:6" ht="12.75">
      <c r="A27" s="40" t="s">
        <v>29</v>
      </c>
      <c r="B27" s="38">
        <v>39</v>
      </c>
      <c r="C27" s="38">
        <f>ABS(60-B27)</f>
        <v>21</v>
      </c>
      <c r="D27" s="40" t="s">
        <v>29</v>
      </c>
      <c r="E27" s="97">
        <v>1267</v>
      </c>
      <c r="F27" s="97">
        <f t="shared" si="2"/>
        <v>747</v>
      </c>
    </row>
    <row r="28" spans="1:6" ht="12.75">
      <c r="A28" s="37" t="s">
        <v>44</v>
      </c>
      <c r="B28" s="38">
        <v>21</v>
      </c>
      <c r="C28" s="38">
        <f>ABS(60-B28)</f>
        <v>39</v>
      </c>
      <c r="D28" s="37" t="s">
        <v>44</v>
      </c>
      <c r="E28" s="97">
        <v>750</v>
      </c>
      <c r="F28" s="97">
        <f t="shared" si="2"/>
        <v>230</v>
      </c>
    </row>
    <row r="29" spans="1:6" ht="12.75">
      <c r="A29" s="37" t="s">
        <v>46</v>
      </c>
      <c r="B29" s="38">
        <v>15</v>
      </c>
      <c r="C29" s="38">
        <f>ABS(60-B29)</f>
        <v>45</v>
      </c>
      <c r="D29" s="37" t="s">
        <v>46</v>
      </c>
      <c r="E29" s="97">
        <v>1000</v>
      </c>
      <c r="F29" s="97">
        <f t="shared" si="2"/>
        <v>480</v>
      </c>
    </row>
    <row r="30" spans="1:6" ht="12.75">
      <c r="A30" s="37" t="s">
        <v>45</v>
      </c>
      <c r="B30" s="38">
        <v>0</v>
      </c>
      <c r="C30" s="38">
        <f>ABS(60-B30)</f>
        <v>60</v>
      </c>
      <c r="D30" s="37" t="s">
        <v>45</v>
      </c>
      <c r="E30" s="97">
        <v>0</v>
      </c>
      <c r="F30" s="97">
        <f t="shared" si="2"/>
        <v>520</v>
      </c>
    </row>
    <row r="31" spans="1:6" ht="12.75">
      <c r="A31" s="26"/>
      <c r="B31" s="3"/>
      <c r="C31" s="21"/>
      <c r="D31" s="26"/>
      <c r="E31" s="26"/>
      <c r="F31" s="32"/>
    </row>
    <row r="32" spans="1:6" ht="12.75">
      <c r="A32" s="26"/>
      <c r="B32" s="3"/>
      <c r="C32" s="21"/>
      <c r="D32" s="26"/>
      <c r="E32" s="26"/>
      <c r="F32" s="32"/>
    </row>
    <row r="33" spans="1:6" ht="12.75">
      <c r="A33" s="26"/>
      <c r="B33" s="3"/>
      <c r="C33" s="21"/>
      <c r="D33" s="26"/>
      <c r="E33" s="26"/>
      <c r="F33" s="32"/>
    </row>
    <row r="34" spans="1:6" ht="12.75">
      <c r="A34" s="92" t="s">
        <v>15</v>
      </c>
      <c r="B34" s="93"/>
      <c r="C34" s="93"/>
      <c r="D34" s="93"/>
      <c r="E34" s="93"/>
      <c r="F34" s="94"/>
    </row>
    <row r="35" spans="1:6" ht="12.75">
      <c r="A35" s="71" t="s">
        <v>31</v>
      </c>
      <c r="B35" s="72"/>
      <c r="C35" s="73"/>
      <c r="D35" s="71" t="s">
        <v>32</v>
      </c>
      <c r="E35" s="72"/>
      <c r="F35" s="73"/>
    </row>
    <row r="36" spans="1:6" ht="12.75">
      <c r="A36" s="74"/>
      <c r="B36" s="75"/>
      <c r="C36" s="76"/>
      <c r="D36" s="74"/>
      <c r="E36" s="75"/>
      <c r="F36" s="76"/>
    </row>
    <row r="37" spans="1:6" ht="12.75">
      <c r="A37" s="77" t="s">
        <v>48</v>
      </c>
      <c r="B37" s="78"/>
      <c r="C37" s="79"/>
      <c r="D37" s="83" t="s">
        <v>47</v>
      </c>
      <c r="E37" s="84"/>
      <c r="F37" s="85"/>
    </row>
    <row r="38" spans="1:6" ht="12.75">
      <c r="A38" s="80"/>
      <c r="B38" s="81"/>
      <c r="C38" s="82"/>
      <c r="D38" s="86"/>
      <c r="E38" s="87"/>
      <c r="F38" s="88"/>
    </row>
  </sheetData>
  <sheetProtection/>
  <mergeCells count="30">
    <mergeCell ref="A35:C36"/>
    <mergeCell ref="D35:F36"/>
    <mergeCell ref="A37:C38"/>
    <mergeCell ref="D37:F38"/>
    <mergeCell ref="A20:F20"/>
    <mergeCell ref="A21:C21"/>
    <mergeCell ref="D21:F21"/>
    <mergeCell ref="A22:C22"/>
    <mergeCell ref="D22:F22"/>
    <mergeCell ref="A34:F34"/>
    <mergeCell ref="G16:I17"/>
    <mergeCell ref="J16:L17"/>
    <mergeCell ref="G18:I19"/>
    <mergeCell ref="J18:L19"/>
    <mergeCell ref="G1:L1"/>
    <mergeCell ref="G2:I2"/>
    <mergeCell ref="J2:L2"/>
    <mergeCell ref="G3:I3"/>
    <mergeCell ref="J3:L3"/>
    <mergeCell ref="G15:L15"/>
    <mergeCell ref="A16:C17"/>
    <mergeCell ref="D16:F17"/>
    <mergeCell ref="A18:C19"/>
    <mergeCell ref="D18:F19"/>
    <mergeCell ref="A1:F1"/>
    <mergeCell ref="A2:C2"/>
    <mergeCell ref="D2:F2"/>
    <mergeCell ref="A3:C3"/>
    <mergeCell ref="D3:F3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2021-08-22T20:36:00Z</dcterms:modified>
  <cp:category/>
  <cp:version/>
  <cp:contentType/>
  <cp:contentStatus/>
</cp:coreProperties>
</file>