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  <sheet name="Sheet1" sheetId="3" state="hidden" r:id="rId3"/>
  </sheets>
  <definedNames>
    <definedName name="_xlfn.ANCHORARRAY" hidden="1">#NAME?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<sst xmlns="http://schemas.openxmlformats.org/spreadsheetml/2006/main" count="361" uniqueCount="95">
  <si>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</si>
  <si>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</si>
  <si>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</si>
  <si>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</si>
  <si>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</si>
  <si>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</si>
  <si>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</si>
  <si>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</si>
  <si>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</si>
  <si>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</si>
  <si>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</si>
  <si>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</si>
  <si>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</si>
  <si>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</si>
  <si>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</si>
  <si>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</si>
  <si>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</si>
  <si>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</si>
  <si>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</si>
  <si>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</si>
  <si>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</si>
  <si>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</si>
  <si>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</si>
  <si>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</si>
  <si>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</si>
  <si>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</si>
  <si>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</si>
  <si>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Wipe out High</t>
  </si>
  <si>
    <t>Wipe Out Low</t>
  </si>
  <si>
    <t xml:space="preserve">CHALFONTS </t>
  </si>
  <si>
    <t>IN THE CORNER</t>
  </si>
  <si>
    <t>* * * * * * * * * * CLICK ON TAB BELOW FOR BONUS ROUND RESULTS * * * * * * * * *</t>
  </si>
  <si>
    <t>The Forge Inn - Glenfield - Sunday Night Quiz League #67</t>
  </si>
  <si>
    <t>MISSING LETETRS</t>
  </si>
  <si>
    <t>GYPSY QUIZZERS</t>
  </si>
  <si>
    <t>LADY AND THE TRAMPS</t>
  </si>
  <si>
    <t>ALWAYS LAST</t>
  </si>
  <si>
    <t>LAST AGAIN</t>
  </si>
  <si>
    <t>SUNS OUT PLUMBS OUT</t>
  </si>
  <si>
    <t>CORONATION COCS</t>
  </si>
  <si>
    <t>STAGLEY</t>
  </si>
  <si>
    <t>DORRIS DYNOMOS</t>
  </si>
  <si>
    <t>WALES GARDEN</t>
  </si>
  <si>
    <t>The chalfons = 11 points</t>
  </si>
  <si>
    <t>Always Last = 3 Points</t>
  </si>
  <si>
    <t>POSITION</t>
  </si>
  <si>
    <t>SPACE</t>
  </si>
  <si>
    <t>EQUALS</t>
  </si>
  <si>
    <t>TEAM NAME</t>
  </si>
  <si>
    <t>POINTS</t>
  </si>
  <si>
    <t>QUIZ RESULTS</t>
  </si>
  <si>
    <t>1ST</t>
  </si>
  <si>
    <t xml:space="preserve"> </t>
  </si>
  <si>
    <t>=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</si>
  <si>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</si>
  <si>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</si>
  <si>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</si>
  <si>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</si>
  <si>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</si>
  <si>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</si>
  <si>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</si>
  <si>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</si>
  <si>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</si>
  <si>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</si>
  <si>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</si>
  <si>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</si>
  <si>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</si>
  <si>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</si>
  <si>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</si>
  <si>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</si>
  <si>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</si>
  <si>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 xml:space="preserve">  </t>
  </si>
  <si>
    <t>19TH</t>
  </si>
  <si>
    <t>20TH</t>
  </si>
  <si>
    <t>DNF</t>
  </si>
  <si>
    <t>JJ'S</t>
  </si>
  <si>
    <t>4 SMARTIES AND A TUBE</t>
  </si>
  <si>
    <t>THE P'S AND Q'S</t>
  </si>
  <si>
    <t>RUTT</t>
  </si>
  <si>
    <t>CROC O VISIION</t>
  </si>
  <si>
    <t>BRAT S</t>
  </si>
  <si>
    <t>BRATZ = 1</t>
  </si>
  <si>
    <t xml:space="preserve">IN THE CORNER = 9 </t>
  </si>
  <si>
    <t>THE P'S AND QS</t>
  </si>
  <si>
    <t>BRATZ</t>
  </si>
  <si>
    <t>THE CROCS</t>
  </si>
  <si>
    <t>TOP 5'S</t>
  </si>
  <si>
    <t>FRIENDS OF TRACEY</t>
  </si>
  <si>
    <t>75% TEACHER</t>
  </si>
  <si>
    <t>THE BIG FACT HUNT</t>
  </si>
  <si>
    <t>MORE OR LESS</t>
  </si>
  <si>
    <t>CROCS LESS</t>
  </si>
  <si>
    <t>12 = Chalfonts</t>
  </si>
  <si>
    <r>
      <t xml:space="preserve">more or less = 2 </t>
    </r>
    <r>
      <rPr>
        <b/>
        <sz val="10"/>
        <rFont val="Arial"/>
        <family val="2"/>
      </rPr>
      <t>and</t>
    </r>
    <r>
      <rPr>
        <b/>
        <sz val="10"/>
        <color indexed="17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bratz = 2</t>
    </r>
  </si>
  <si>
    <t>MOVIE SYNOPSIS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</si>
</sst>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4" fillId="29" borderId="10" xfId="48" applyBorder="1" applyAlignment="1">
      <alignment/>
    </xf>
    <xf numFmtId="0" fontId="34" fillId="29" borderId="10" xfId="48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33" borderId="10" xfId="48" applyFont="1" applyFill="1" applyBorder="1" applyAlignment="1">
      <alignment horizontal="center"/>
    </xf>
    <xf numFmtId="0" fontId="27" fillId="33" borderId="10" xfId="48" applyFont="1" applyFill="1" applyBorder="1" applyAlignment="1">
      <alignment/>
    </xf>
    <xf numFmtId="0" fontId="27" fillId="33" borderId="0" xfId="48" applyFont="1" applyFill="1" applyBorder="1" applyAlignment="1">
      <alignment/>
    </xf>
    <xf numFmtId="0" fontId="34" fillId="33" borderId="10" xfId="48" applyFill="1" applyBorder="1" applyAlignment="1">
      <alignment/>
    </xf>
    <xf numFmtId="0" fontId="34" fillId="33" borderId="10" xfId="48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5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62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12.75">
      <c r="A2" s="65" t="s">
        <v>8</v>
      </c>
      <c r="B2" s="66"/>
      <c r="C2" s="66"/>
      <c r="D2" s="66"/>
      <c r="E2" s="66"/>
      <c r="F2" s="66"/>
      <c r="G2" s="66"/>
      <c r="H2" s="67">
        <v>3</v>
      </c>
      <c r="I2" s="67"/>
      <c r="J2" s="67"/>
      <c r="K2" s="67"/>
      <c r="L2" s="67"/>
      <c r="M2" s="68"/>
      <c r="N2"/>
    </row>
    <row r="3" spans="1:14" ht="12.75" customHeight="1">
      <c r="A3" s="69" t="s">
        <v>0</v>
      </c>
      <c r="B3" s="71" t="s">
        <v>1</v>
      </c>
      <c r="C3" s="28"/>
      <c r="D3" s="73" t="s">
        <v>11</v>
      </c>
      <c r="E3" s="73"/>
      <c r="F3" s="73"/>
      <c r="G3" s="73"/>
      <c r="H3" s="73"/>
      <c r="I3" s="73"/>
      <c r="J3" s="73"/>
      <c r="K3" s="73"/>
      <c r="L3" s="73"/>
      <c r="M3" s="69" t="s">
        <v>2</v>
      </c>
      <c r="N3" s="7" t="s">
        <v>6</v>
      </c>
    </row>
    <row r="4" spans="1:14" ht="12.75">
      <c r="A4" s="70"/>
      <c r="B4" s="72"/>
      <c r="C4" s="29" t="s">
        <v>18</v>
      </c>
      <c r="D4" s="2">
        <v>45053</v>
      </c>
      <c r="E4" s="2">
        <f>D4+7</f>
        <v>45060</v>
      </c>
      <c r="F4" s="2">
        <f aca="true" t="shared" si="0" ref="F4:K4">E4+7</f>
        <v>45067</v>
      </c>
      <c r="G4" s="2">
        <f t="shared" si="0"/>
        <v>45074</v>
      </c>
      <c r="H4" s="2">
        <f t="shared" si="0"/>
        <v>45081</v>
      </c>
      <c r="I4" s="2">
        <f t="shared" si="0"/>
        <v>45088</v>
      </c>
      <c r="J4" s="37">
        <f t="shared" si="0"/>
        <v>45095</v>
      </c>
      <c r="K4" s="2">
        <f t="shared" si="0"/>
        <v>45102</v>
      </c>
      <c r="L4" s="2"/>
      <c r="M4" s="70"/>
      <c r="N4" s="7" t="s">
        <v>7</v>
      </c>
    </row>
    <row r="5" spans="1:14" s="23" customFormat="1" ht="12.75" customHeight="1">
      <c r="A5" s="24">
        <v>1</v>
      </c>
      <c r="B5" s="50" t="s">
        <v>29</v>
      </c>
      <c r="C5" s="21">
        <f aca="true" t="shared" si="1" ref="C5:C24">COUNTIF(D5:K5,"&lt;&gt;")</f>
        <v>3</v>
      </c>
      <c r="D5" s="30">
        <v>56.5</v>
      </c>
      <c r="E5" s="31">
        <v>38</v>
      </c>
      <c r="F5" s="24">
        <v>55</v>
      </c>
      <c r="G5" s="31"/>
      <c r="H5" s="24"/>
      <c r="I5" s="3"/>
      <c r="J5" s="31"/>
      <c r="K5" s="3"/>
      <c r="L5" s="3"/>
      <c r="M5" s="3">
        <f aca="true" t="shared" si="2" ref="M5:M24">SUM(D5:L5)</f>
        <v>149.5</v>
      </c>
      <c r="N5" s="22">
        <f>M5/C5</f>
        <v>49.833333333333336</v>
      </c>
    </row>
    <row r="6" spans="1:14" s="23" customFormat="1" ht="12.75">
      <c r="A6" s="24">
        <f aca="true" t="shared" si="3" ref="A6:A24">A5+1</f>
        <v>2</v>
      </c>
      <c r="B6" s="38" t="s">
        <v>85</v>
      </c>
      <c r="C6" s="21">
        <f t="shared" si="1"/>
        <v>3</v>
      </c>
      <c r="D6" s="3">
        <v>42</v>
      </c>
      <c r="E6" s="31">
        <v>41.5</v>
      </c>
      <c r="F6" s="24">
        <v>48.5</v>
      </c>
      <c r="G6" s="31"/>
      <c r="H6" s="24"/>
      <c r="I6" s="3"/>
      <c r="J6" s="31"/>
      <c r="K6" s="3"/>
      <c r="L6" s="3"/>
      <c r="M6" s="3">
        <f t="shared" si="2"/>
        <v>132</v>
      </c>
      <c r="N6" s="22">
        <f>M6/C6</f>
        <v>44</v>
      </c>
    </row>
    <row r="7" spans="1:14" s="23" customFormat="1" ht="12.75">
      <c r="A7" s="24">
        <f t="shared" si="3"/>
        <v>3</v>
      </c>
      <c r="B7" s="38" t="s">
        <v>37</v>
      </c>
      <c r="C7" s="21">
        <f t="shared" si="1"/>
        <v>3</v>
      </c>
      <c r="D7" s="3">
        <v>44</v>
      </c>
      <c r="E7" s="31">
        <v>34.5</v>
      </c>
      <c r="F7" s="24">
        <v>32</v>
      </c>
      <c r="G7" s="31"/>
      <c r="H7" s="24"/>
      <c r="I7" s="3"/>
      <c r="J7" s="31"/>
      <c r="K7" s="3"/>
      <c r="L7" s="3"/>
      <c r="M7" s="3">
        <f t="shared" si="2"/>
        <v>110.5</v>
      </c>
      <c r="N7" s="22">
        <f>M7/C7</f>
        <v>36.833333333333336</v>
      </c>
    </row>
    <row r="8" spans="1:14" s="23" customFormat="1" ht="12" customHeight="1">
      <c r="A8" s="24">
        <f t="shared" si="3"/>
        <v>4</v>
      </c>
      <c r="B8" s="38" t="s">
        <v>30</v>
      </c>
      <c r="C8" s="21">
        <f t="shared" si="1"/>
        <v>2</v>
      </c>
      <c r="D8" s="3">
        <v>47.5</v>
      </c>
      <c r="E8" s="3">
        <v>47.5</v>
      </c>
      <c r="F8" s="24"/>
      <c r="G8" s="31"/>
      <c r="H8" s="24"/>
      <c r="I8" s="3"/>
      <c r="J8" s="31"/>
      <c r="K8" s="3"/>
      <c r="L8" s="3"/>
      <c r="M8" s="3">
        <f t="shared" si="2"/>
        <v>95</v>
      </c>
      <c r="N8" s="22">
        <f>M8/C8</f>
        <v>47.5</v>
      </c>
    </row>
    <row r="9" spans="1:14" s="23" customFormat="1" ht="15">
      <c r="A9" s="24">
        <f t="shared" si="3"/>
        <v>5</v>
      </c>
      <c r="B9" s="49" t="s">
        <v>36</v>
      </c>
      <c r="C9" s="21">
        <f t="shared" si="1"/>
        <v>3</v>
      </c>
      <c r="D9" s="3">
        <v>35.5</v>
      </c>
      <c r="E9" s="31">
        <v>24.5</v>
      </c>
      <c r="F9" s="24">
        <v>34</v>
      </c>
      <c r="G9" s="31"/>
      <c r="H9" s="24"/>
      <c r="I9" s="3"/>
      <c r="J9" s="31"/>
      <c r="K9" s="3"/>
      <c r="L9" s="3"/>
      <c r="M9" s="3">
        <f t="shared" si="2"/>
        <v>94</v>
      </c>
      <c r="N9" s="22">
        <f>M9/C9</f>
        <v>31.333333333333332</v>
      </c>
    </row>
    <row r="10" spans="1:14" s="23" customFormat="1" ht="12.75">
      <c r="A10" s="24">
        <f t="shared" si="3"/>
        <v>6</v>
      </c>
      <c r="B10" s="38" t="s">
        <v>75</v>
      </c>
      <c r="C10" s="21">
        <f t="shared" si="1"/>
        <v>2</v>
      </c>
      <c r="D10" s="3"/>
      <c r="E10" s="31">
        <v>37.5</v>
      </c>
      <c r="F10" s="24">
        <v>46</v>
      </c>
      <c r="G10" s="31"/>
      <c r="H10" s="24"/>
      <c r="I10" s="3"/>
      <c r="J10" s="31"/>
      <c r="K10" s="3"/>
      <c r="L10" s="3"/>
      <c r="M10" s="3">
        <f t="shared" si="2"/>
        <v>83.5</v>
      </c>
      <c r="N10" s="22">
        <f aca="true" t="shared" si="4" ref="N10:N20">M10/C10</f>
        <v>41.75</v>
      </c>
    </row>
    <row r="11" spans="1:14" s="23" customFormat="1" ht="12.75">
      <c r="A11" s="24">
        <f t="shared" si="3"/>
        <v>7</v>
      </c>
      <c r="B11" s="38" t="s">
        <v>76</v>
      </c>
      <c r="C11" s="21">
        <f t="shared" si="1"/>
        <v>2</v>
      </c>
      <c r="D11" s="3"/>
      <c r="E11" s="31">
        <v>42.5</v>
      </c>
      <c r="F11" s="24">
        <v>40</v>
      </c>
      <c r="G11" s="31"/>
      <c r="H11" s="24"/>
      <c r="I11" s="3"/>
      <c r="J11" s="31"/>
      <c r="K11" s="3"/>
      <c r="L11" s="3"/>
      <c r="M11" s="3">
        <f t="shared" si="2"/>
        <v>82.5</v>
      </c>
      <c r="N11" s="22">
        <f t="shared" si="4"/>
        <v>41.25</v>
      </c>
    </row>
    <row r="12" spans="1:14" s="23" customFormat="1" ht="12.75">
      <c r="A12" s="24">
        <f t="shared" si="3"/>
        <v>8</v>
      </c>
      <c r="B12" s="38" t="s">
        <v>84</v>
      </c>
      <c r="C12" s="21">
        <f t="shared" si="1"/>
        <v>2</v>
      </c>
      <c r="D12" s="3"/>
      <c r="E12" s="31">
        <v>31.5</v>
      </c>
      <c r="F12" s="24">
        <v>45</v>
      </c>
      <c r="G12" s="31"/>
      <c r="H12" s="24"/>
      <c r="I12" s="3"/>
      <c r="J12" s="31"/>
      <c r="K12" s="3"/>
      <c r="L12" s="3"/>
      <c r="M12" s="3">
        <f t="shared" si="2"/>
        <v>76.5</v>
      </c>
      <c r="N12" s="22">
        <f t="shared" si="4"/>
        <v>38.25</v>
      </c>
    </row>
    <row r="13" spans="1:14" s="23" customFormat="1" ht="12.75">
      <c r="A13" s="24">
        <f t="shared" si="3"/>
        <v>9</v>
      </c>
      <c r="B13" s="38" t="s">
        <v>34</v>
      </c>
      <c r="C13" s="21">
        <f t="shared" si="1"/>
        <v>1</v>
      </c>
      <c r="D13" s="30">
        <v>52</v>
      </c>
      <c r="E13" s="31"/>
      <c r="F13" s="24"/>
      <c r="G13" s="31"/>
      <c r="H13" s="24"/>
      <c r="I13" s="3"/>
      <c r="J13" s="31"/>
      <c r="K13" s="3"/>
      <c r="L13" s="3"/>
      <c r="M13" s="3">
        <f t="shared" si="2"/>
        <v>52</v>
      </c>
      <c r="N13" s="22">
        <f t="shared" si="4"/>
        <v>52</v>
      </c>
    </row>
    <row r="14" spans="1:14" s="23" customFormat="1" ht="12.75">
      <c r="A14" s="24">
        <f t="shared" si="3"/>
        <v>10</v>
      </c>
      <c r="B14" s="42" t="s">
        <v>42</v>
      </c>
      <c r="C14" s="21">
        <f t="shared" si="1"/>
        <v>1</v>
      </c>
      <c r="D14" s="3">
        <v>45.5</v>
      </c>
      <c r="E14" s="31"/>
      <c r="F14" s="35"/>
      <c r="G14" s="31"/>
      <c r="H14" s="24"/>
      <c r="I14" s="3"/>
      <c r="J14" s="31"/>
      <c r="K14" s="3"/>
      <c r="L14" s="3"/>
      <c r="M14" s="3">
        <f t="shared" si="2"/>
        <v>45.5</v>
      </c>
      <c r="N14" s="22">
        <f aca="true" t="shared" si="5" ref="N14:N19">M14/C14</f>
        <v>45.5</v>
      </c>
    </row>
    <row r="15" spans="1:14" s="23" customFormat="1" ht="12.75">
      <c r="A15" s="24">
        <f t="shared" si="3"/>
        <v>11</v>
      </c>
      <c r="B15" s="38" t="s">
        <v>87</v>
      </c>
      <c r="C15" s="21">
        <f t="shared" si="1"/>
        <v>1</v>
      </c>
      <c r="D15" s="3"/>
      <c r="E15" s="31"/>
      <c r="F15" s="24">
        <v>45.5</v>
      </c>
      <c r="G15" s="31"/>
      <c r="H15" s="24"/>
      <c r="I15" s="3"/>
      <c r="J15" s="31"/>
      <c r="K15" s="3"/>
      <c r="L15" s="3"/>
      <c r="M15" s="3">
        <f t="shared" si="2"/>
        <v>45.5</v>
      </c>
      <c r="N15" s="22">
        <f t="shared" si="5"/>
        <v>45.5</v>
      </c>
    </row>
    <row r="16" spans="1:14" s="23" customFormat="1" ht="15">
      <c r="A16" s="24">
        <f t="shared" si="3"/>
        <v>12</v>
      </c>
      <c r="B16" s="49" t="s">
        <v>90</v>
      </c>
      <c r="C16" s="21">
        <f t="shared" si="1"/>
        <v>1</v>
      </c>
      <c r="D16" s="30"/>
      <c r="E16" s="31"/>
      <c r="F16" s="24">
        <v>40</v>
      </c>
      <c r="G16" s="31"/>
      <c r="H16" s="24"/>
      <c r="I16" s="3"/>
      <c r="J16" s="31"/>
      <c r="K16" s="3"/>
      <c r="L16" s="3"/>
      <c r="M16" s="3">
        <f t="shared" si="2"/>
        <v>40</v>
      </c>
      <c r="N16" s="22">
        <f t="shared" si="5"/>
        <v>40</v>
      </c>
    </row>
    <row r="17" spans="1:14" s="23" customFormat="1" ht="15">
      <c r="A17" s="24">
        <f t="shared" si="3"/>
        <v>13</v>
      </c>
      <c r="B17" s="49" t="s">
        <v>38</v>
      </c>
      <c r="C17" s="21">
        <f t="shared" si="1"/>
        <v>1</v>
      </c>
      <c r="D17" s="30">
        <v>34.5</v>
      </c>
      <c r="E17" s="31"/>
      <c r="F17" s="24"/>
      <c r="G17" s="31"/>
      <c r="H17" s="24"/>
      <c r="I17" s="3"/>
      <c r="J17" s="31"/>
      <c r="K17" s="3"/>
      <c r="L17" s="3"/>
      <c r="M17" s="3">
        <f t="shared" si="2"/>
        <v>34.5</v>
      </c>
      <c r="N17" s="22">
        <f t="shared" si="5"/>
        <v>34.5</v>
      </c>
    </row>
    <row r="18" spans="1:14" s="23" customFormat="1" ht="15">
      <c r="A18" s="24">
        <f t="shared" si="3"/>
        <v>14</v>
      </c>
      <c r="B18" s="49" t="s">
        <v>89</v>
      </c>
      <c r="C18" s="21">
        <f t="shared" si="1"/>
        <v>1</v>
      </c>
      <c r="D18" s="30"/>
      <c r="E18" s="31"/>
      <c r="F18" s="24">
        <v>32.5</v>
      </c>
      <c r="G18" s="31"/>
      <c r="H18" s="24"/>
      <c r="I18" s="3"/>
      <c r="J18" s="31"/>
      <c r="K18" s="3"/>
      <c r="L18" s="3"/>
      <c r="M18" s="3">
        <f t="shared" si="2"/>
        <v>32.5</v>
      </c>
      <c r="N18" s="22">
        <f t="shared" si="5"/>
        <v>32.5</v>
      </c>
    </row>
    <row r="19" spans="1:14" s="23" customFormat="1" ht="12.75">
      <c r="A19" s="24">
        <f t="shared" si="3"/>
        <v>15</v>
      </c>
      <c r="B19" s="38" t="s">
        <v>35</v>
      </c>
      <c r="C19" s="21">
        <f t="shared" si="1"/>
        <v>1</v>
      </c>
      <c r="D19" s="3">
        <v>31</v>
      </c>
      <c r="E19" s="31"/>
      <c r="F19" s="24"/>
      <c r="G19" s="31"/>
      <c r="H19" s="24"/>
      <c r="I19" s="3"/>
      <c r="J19" s="31"/>
      <c r="K19" s="3"/>
      <c r="L19" s="3"/>
      <c r="M19" s="3">
        <f t="shared" si="2"/>
        <v>31</v>
      </c>
      <c r="N19" s="22">
        <f t="shared" si="5"/>
        <v>31</v>
      </c>
    </row>
    <row r="20" spans="1:14" s="23" customFormat="1" ht="12.75">
      <c r="A20" s="24">
        <f t="shared" si="3"/>
        <v>16</v>
      </c>
      <c r="B20" s="38" t="s">
        <v>40</v>
      </c>
      <c r="C20" s="21">
        <f t="shared" si="1"/>
        <v>1</v>
      </c>
      <c r="D20" s="3">
        <v>28.5</v>
      </c>
      <c r="E20" s="31"/>
      <c r="F20" s="24"/>
      <c r="G20" s="31"/>
      <c r="H20" s="24"/>
      <c r="I20" s="3"/>
      <c r="J20" s="31"/>
      <c r="K20" s="3"/>
      <c r="L20" s="3"/>
      <c r="M20" s="3">
        <f t="shared" si="2"/>
        <v>28.5</v>
      </c>
      <c r="N20" s="22">
        <f t="shared" si="4"/>
        <v>28.5</v>
      </c>
    </row>
    <row r="21" spans="1:14" s="23" customFormat="1" ht="15">
      <c r="A21" s="24">
        <f t="shared" si="3"/>
        <v>17</v>
      </c>
      <c r="B21" s="49" t="s">
        <v>88</v>
      </c>
      <c r="C21" s="21">
        <f t="shared" si="1"/>
        <v>1</v>
      </c>
      <c r="D21" s="30"/>
      <c r="E21" s="31"/>
      <c r="F21" s="24">
        <v>20</v>
      </c>
      <c r="G21" s="31"/>
      <c r="H21" s="24"/>
      <c r="I21" s="3"/>
      <c r="J21" s="31"/>
      <c r="K21" s="3"/>
      <c r="L21" s="3"/>
      <c r="M21" s="3">
        <f t="shared" si="2"/>
        <v>20</v>
      </c>
      <c r="N21" s="22">
        <f>M21/C21</f>
        <v>20</v>
      </c>
    </row>
    <row r="22" spans="1:14" s="23" customFormat="1" ht="12.75">
      <c r="A22" s="24">
        <f t="shared" si="3"/>
        <v>18</v>
      </c>
      <c r="B22" s="38" t="s">
        <v>78</v>
      </c>
      <c r="C22" s="21">
        <f t="shared" si="1"/>
        <v>1</v>
      </c>
      <c r="D22" s="3"/>
      <c r="E22" s="31">
        <v>19</v>
      </c>
      <c r="F22" s="24"/>
      <c r="G22" s="31"/>
      <c r="H22" s="24"/>
      <c r="I22" s="3"/>
      <c r="J22" s="31"/>
      <c r="K22" s="3"/>
      <c r="L22" s="3"/>
      <c r="M22" s="3">
        <f t="shared" si="2"/>
        <v>19</v>
      </c>
      <c r="N22" s="22">
        <f>M22/C22</f>
        <v>19</v>
      </c>
    </row>
    <row r="23" spans="1:14" s="23" customFormat="1" ht="12.75">
      <c r="A23" s="24">
        <f t="shared" si="3"/>
        <v>19</v>
      </c>
      <c r="B23" s="38" t="s">
        <v>83</v>
      </c>
      <c r="C23" s="21">
        <f t="shared" si="1"/>
        <v>1</v>
      </c>
      <c r="D23" s="3"/>
      <c r="E23" s="31">
        <v>3.5</v>
      </c>
      <c r="F23" s="24"/>
      <c r="G23" s="31"/>
      <c r="H23" s="24"/>
      <c r="I23" s="3"/>
      <c r="J23" s="31"/>
      <c r="K23" s="3"/>
      <c r="L23" s="3"/>
      <c r="M23" s="3">
        <f t="shared" si="2"/>
        <v>3.5</v>
      </c>
      <c r="N23" s="22">
        <f>M23/C23</f>
        <v>3.5</v>
      </c>
    </row>
    <row r="24" spans="1:14" s="23" customFormat="1" ht="15">
      <c r="A24" s="24">
        <f t="shared" si="3"/>
        <v>20</v>
      </c>
      <c r="B24" s="49" t="s">
        <v>41</v>
      </c>
      <c r="C24" s="21">
        <f t="shared" si="1"/>
        <v>1</v>
      </c>
      <c r="D24" s="30" t="s">
        <v>74</v>
      </c>
      <c r="E24" s="31"/>
      <c r="F24" s="24"/>
      <c r="G24" s="31"/>
      <c r="H24" s="24"/>
      <c r="I24" s="3"/>
      <c r="J24" s="31"/>
      <c r="K24" s="3"/>
      <c r="L24" s="3"/>
      <c r="M24" s="3">
        <f t="shared" si="2"/>
        <v>0</v>
      </c>
      <c r="N24" s="22">
        <f>M24/C24</f>
        <v>0</v>
      </c>
    </row>
    <row r="25" spans="1:14" ht="12.75">
      <c r="A25" s="56" t="s">
        <v>31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</row>
    <row r="26" spans="1:14" ht="12.7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1"/>
    </row>
    <row r="27" spans="1:14" ht="12.75">
      <c r="A27" s="55" t="s">
        <v>3</v>
      </c>
      <c r="B27" s="54" t="s">
        <v>5</v>
      </c>
      <c r="C27" s="27" t="s">
        <v>7</v>
      </c>
      <c r="D27" s="7">
        <f>SUM(D5:D24)/D29</f>
        <v>37.90909090909091</v>
      </c>
      <c r="E27" s="7">
        <f>SUM(E5:E24)/E29</f>
        <v>32</v>
      </c>
      <c r="F27" s="7">
        <f>SUM(F5:F24)/F29</f>
        <v>39.86363636363637</v>
      </c>
      <c r="G27" s="32"/>
      <c r="H27" s="7"/>
      <c r="I27" s="7"/>
      <c r="J27" s="31"/>
      <c r="K27" s="7"/>
      <c r="L27" s="7"/>
      <c r="M27" s="4"/>
      <c r="N27" s="13"/>
    </row>
    <row r="28" spans="1:14" ht="12.75">
      <c r="A28" s="55"/>
      <c r="B28" s="54"/>
      <c r="C28" s="27" t="s">
        <v>19</v>
      </c>
      <c r="D28" s="7">
        <f>MAX(D5:D24)</f>
        <v>56.5</v>
      </c>
      <c r="E28" s="7">
        <f>MAX(E5:E24)</f>
        <v>47.5</v>
      </c>
      <c r="F28" s="7">
        <f>MAX(F5:F24)</f>
        <v>55</v>
      </c>
      <c r="G28" s="32"/>
      <c r="H28" s="7"/>
      <c r="I28" s="7"/>
      <c r="J28" s="31"/>
      <c r="K28" s="7"/>
      <c r="L28" s="7"/>
      <c r="M28" s="11"/>
      <c r="N28" s="12"/>
    </row>
    <row r="29" spans="1:14" ht="12.75">
      <c r="A29" s="55"/>
      <c r="B29" s="54"/>
      <c r="C29" s="27" t="s">
        <v>6</v>
      </c>
      <c r="D29" s="9">
        <f>COUNTIF(D5:D24,"&lt;&gt;")</f>
        <v>11</v>
      </c>
      <c r="E29" s="9">
        <f>COUNTIF(E5:E24,"&lt;&gt;")</f>
        <v>10</v>
      </c>
      <c r="F29" s="9">
        <f>COUNTIF(F5:F24,"&lt;&gt;")</f>
        <v>11</v>
      </c>
      <c r="G29" s="33"/>
      <c r="H29" s="9"/>
      <c r="I29" s="9"/>
      <c r="J29" s="31"/>
      <c r="K29" s="9"/>
      <c r="L29" s="9"/>
      <c r="M29" s="13"/>
      <c r="N29" s="12"/>
    </row>
    <row r="30" spans="1:14" ht="12.75">
      <c r="A30" s="55"/>
      <c r="B30" s="53" t="s">
        <v>4</v>
      </c>
      <c r="C30" s="26" t="s">
        <v>20</v>
      </c>
      <c r="D30" s="6" t="s">
        <v>16</v>
      </c>
      <c r="E30" s="6" t="s">
        <v>16</v>
      </c>
      <c r="F30" s="6" t="s">
        <v>16</v>
      </c>
      <c r="G30" s="34"/>
      <c r="H30" s="6"/>
      <c r="I30" s="6"/>
      <c r="J30" s="31"/>
      <c r="K30" s="6"/>
      <c r="L30" s="6"/>
      <c r="M30" s="14"/>
      <c r="N30" s="12"/>
    </row>
    <row r="31" spans="1:14" ht="12.75">
      <c r="A31" s="55"/>
      <c r="B31" s="53"/>
      <c r="C31" s="26" t="s">
        <v>21</v>
      </c>
      <c r="D31" s="6" t="s">
        <v>25</v>
      </c>
      <c r="E31" s="6" t="s">
        <v>25</v>
      </c>
      <c r="F31" s="6" t="s">
        <v>25</v>
      </c>
      <c r="G31" s="34"/>
      <c r="H31" s="6"/>
      <c r="I31" s="6"/>
      <c r="J31" s="31"/>
      <c r="K31" s="6"/>
      <c r="L31" s="18"/>
      <c r="M31" s="15"/>
      <c r="N31" s="16"/>
    </row>
    <row r="32" spans="1:14" ht="12.75">
      <c r="A32" s="55"/>
      <c r="B32" s="53"/>
      <c r="C32" s="26" t="s">
        <v>22</v>
      </c>
      <c r="D32" s="36" t="s">
        <v>33</v>
      </c>
      <c r="E32" s="36" t="s">
        <v>86</v>
      </c>
      <c r="F32" s="36" t="s">
        <v>94</v>
      </c>
      <c r="G32" s="34"/>
      <c r="H32" s="6"/>
      <c r="I32" s="6"/>
      <c r="J32" s="31"/>
      <c r="K32" s="6"/>
      <c r="L32" s="6"/>
      <c r="M32" s="15"/>
      <c r="N32" s="16"/>
    </row>
    <row r="33" spans="1:14" ht="12.75" customHeight="1">
      <c r="A33" s="55"/>
      <c r="B33" s="53"/>
      <c r="C33" s="26" t="s">
        <v>23</v>
      </c>
      <c r="D33" s="6" t="s">
        <v>26</v>
      </c>
      <c r="E33" s="6" t="s">
        <v>26</v>
      </c>
      <c r="F33" s="6" t="s">
        <v>26</v>
      </c>
      <c r="G33" s="34"/>
      <c r="H33" s="6"/>
      <c r="I33" s="6"/>
      <c r="J33" s="31"/>
      <c r="K33" s="6"/>
      <c r="L33" s="18"/>
      <c r="M33" s="15"/>
      <c r="N33" s="16"/>
    </row>
    <row r="34" spans="1:14" s="5" customFormat="1" ht="12.75" customHeight="1">
      <c r="A34" s="55"/>
      <c r="B34" s="53"/>
      <c r="C34" s="26" t="s">
        <v>24</v>
      </c>
      <c r="D34" s="6" t="s">
        <v>17</v>
      </c>
      <c r="E34" s="6" t="s">
        <v>17</v>
      </c>
      <c r="F34" s="6" t="s">
        <v>17</v>
      </c>
      <c r="G34" s="34"/>
      <c r="H34" s="6"/>
      <c r="I34" s="6"/>
      <c r="J34" s="31"/>
      <c r="K34" s="6"/>
      <c r="L34" s="6"/>
      <c r="M34" s="15"/>
      <c r="N34" s="16"/>
    </row>
    <row r="35" spans="1:14" s="8" customFormat="1" ht="12.75">
      <c r="A35" s="19"/>
      <c r="B35" s="4"/>
      <c r="C35" s="4"/>
      <c r="D35" s="20">
        <v>44</v>
      </c>
      <c r="E35" s="20">
        <v>35</v>
      </c>
      <c r="F35" s="20"/>
      <c r="G35" s="20"/>
      <c r="H35" s="17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sheetProtection/>
  <mergeCells count="11">
    <mergeCell ref="D3:L3"/>
    <mergeCell ref="B30:B34"/>
    <mergeCell ref="B27:B29"/>
    <mergeCell ref="A27:A34"/>
    <mergeCell ref="A25:N26"/>
    <mergeCell ref="A1:N1"/>
    <mergeCell ref="A2:G2"/>
    <mergeCell ref="H2:M2"/>
    <mergeCell ref="M3:M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97" zoomScaleNormal="97" zoomScalePageLayoutView="0" workbookViewId="0" topLeftCell="A22">
      <selection activeCell="C55" sqref="C55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5.00390625" style="0" bestFit="1" customWidth="1"/>
    <col min="8" max="8" width="5.00390625" style="0" customWidth="1"/>
    <col min="9" max="9" width="5.140625" style="0" bestFit="1" customWidth="1"/>
    <col min="10" max="10" width="5.140625" style="0" customWidth="1"/>
    <col min="13" max="13" width="19.140625" style="0" bestFit="1" customWidth="1"/>
  </cols>
  <sheetData>
    <row r="1" spans="1:8" ht="15" customHeight="1">
      <c r="A1" s="91" t="s">
        <v>15</v>
      </c>
      <c r="B1" s="91"/>
      <c r="C1" s="91"/>
      <c r="D1" s="91"/>
      <c r="E1" s="91"/>
      <c r="F1" s="91"/>
      <c r="G1" s="43"/>
      <c r="H1" s="43"/>
    </row>
    <row r="2" spans="1:8" ht="13.5" customHeight="1">
      <c r="A2" s="92">
        <v>45053</v>
      </c>
      <c r="B2" s="93"/>
      <c r="C2" s="93"/>
      <c r="D2" s="92">
        <v>45053</v>
      </c>
      <c r="E2" s="93"/>
      <c r="F2" s="93"/>
      <c r="G2" s="4"/>
      <c r="H2" s="4"/>
    </row>
    <row r="3" spans="1:6" ht="13.5" customHeight="1">
      <c r="A3" s="93" t="s">
        <v>9</v>
      </c>
      <c r="B3" s="93"/>
      <c r="C3" s="93"/>
      <c r="D3" s="93" t="s">
        <v>10</v>
      </c>
      <c r="E3" s="93"/>
      <c r="F3" s="93"/>
    </row>
    <row r="4" spans="1:6" ht="12.75">
      <c r="A4" s="25" t="s">
        <v>1</v>
      </c>
      <c r="B4" s="25" t="s">
        <v>12</v>
      </c>
      <c r="C4" s="25" t="s">
        <v>13</v>
      </c>
      <c r="D4" s="25"/>
      <c r="E4" s="25" t="s">
        <v>12</v>
      </c>
      <c r="F4" s="25" t="s">
        <v>13</v>
      </c>
    </row>
    <row r="5" spans="1:11" ht="12.75" customHeight="1">
      <c r="A5" s="40" t="s">
        <v>42</v>
      </c>
      <c r="B5" s="41">
        <v>27</v>
      </c>
      <c r="C5" s="41">
        <f aca="true" t="shared" si="0" ref="C5:C15">ABS(27-B5)</f>
        <v>0</v>
      </c>
      <c r="D5" s="40" t="s">
        <v>42</v>
      </c>
      <c r="E5" s="40">
        <v>32100</v>
      </c>
      <c r="F5" s="40">
        <f aca="true" t="shared" si="1" ref="F5:F15">ABS(32242-E5)</f>
        <v>142</v>
      </c>
      <c r="H5" s="46"/>
      <c r="J5" s="46"/>
      <c r="K5" s="47"/>
    </row>
    <row r="6" spans="1:11" ht="15">
      <c r="A6" s="38" t="s">
        <v>40</v>
      </c>
      <c r="B6" s="39">
        <v>28</v>
      </c>
      <c r="C6" s="48">
        <f t="shared" si="0"/>
        <v>1</v>
      </c>
      <c r="D6" s="38" t="s">
        <v>39</v>
      </c>
      <c r="E6" s="38">
        <v>32420</v>
      </c>
      <c r="F6" s="49">
        <f t="shared" si="1"/>
        <v>178</v>
      </c>
      <c r="H6" s="46"/>
      <c r="J6" s="46"/>
      <c r="K6" s="47"/>
    </row>
    <row r="7" spans="1:11" ht="15">
      <c r="A7" s="38" t="s">
        <v>39</v>
      </c>
      <c r="B7" s="39">
        <v>26</v>
      </c>
      <c r="C7" s="48">
        <f t="shared" si="0"/>
        <v>1</v>
      </c>
      <c r="D7" s="49" t="s">
        <v>36</v>
      </c>
      <c r="E7" s="49">
        <v>32000</v>
      </c>
      <c r="F7" s="49">
        <f t="shared" si="1"/>
        <v>242</v>
      </c>
      <c r="H7" s="46"/>
      <c r="J7" s="46"/>
      <c r="K7" s="47"/>
    </row>
    <row r="8" spans="1:11" ht="15">
      <c r="A8" s="49" t="s">
        <v>36</v>
      </c>
      <c r="B8" s="48">
        <v>14</v>
      </c>
      <c r="C8" s="48">
        <f t="shared" si="0"/>
        <v>13</v>
      </c>
      <c r="D8" s="38" t="s">
        <v>37</v>
      </c>
      <c r="E8" s="38">
        <v>31900</v>
      </c>
      <c r="F8" s="49">
        <f t="shared" si="1"/>
        <v>342</v>
      </c>
      <c r="H8" s="46"/>
      <c r="J8" s="46"/>
      <c r="K8" s="47"/>
    </row>
    <row r="9" spans="1:11" ht="15">
      <c r="A9" s="38" t="s">
        <v>37</v>
      </c>
      <c r="B9" s="39">
        <v>14</v>
      </c>
      <c r="C9" s="48">
        <f t="shared" si="0"/>
        <v>13</v>
      </c>
      <c r="D9" s="38" t="s">
        <v>40</v>
      </c>
      <c r="E9" s="38">
        <v>31789</v>
      </c>
      <c r="F9" s="49">
        <f t="shared" si="1"/>
        <v>453</v>
      </c>
      <c r="H9" s="46"/>
      <c r="J9" s="46"/>
      <c r="K9" s="47"/>
    </row>
    <row r="10" spans="1:11" ht="15">
      <c r="A10" s="49" t="s">
        <v>29</v>
      </c>
      <c r="B10" s="39">
        <v>14</v>
      </c>
      <c r="C10" s="48">
        <f t="shared" si="0"/>
        <v>13</v>
      </c>
      <c r="D10" s="49" t="s">
        <v>38</v>
      </c>
      <c r="E10" s="49">
        <v>31500</v>
      </c>
      <c r="F10" s="49">
        <f t="shared" si="1"/>
        <v>742</v>
      </c>
      <c r="H10" s="46"/>
      <c r="J10" s="46"/>
      <c r="K10" s="47"/>
    </row>
    <row r="11" spans="1:11" ht="15">
      <c r="A11" s="38" t="s">
        <v>30</v>
      </c>
      <c r="B11" s="48">
        <v>7.5</v>
      </c>
      <c r="C11" s="48">
        <f t="shared" si="0"/>
        <v>19.5</v>
      </c>
      <c r="D11" s="49" t="s">
        <v>29</v>
      </c>
      <c r="E11" s="38">
        <v>29500</v>
      </c>
      <c r="F11" s="49">
        <f t="shared" si="1"/>
        <v>2742</v>
      </c>
      <c r="H11" s="46"/>
      <c r="J11" s="46"/>
      <c r="K11" s="47"/>
    </row>
    <row r="12" spans="1:11" ht="15">
      <c r="A12" s="38" t="s">
        <v>35</v>
      </c>
      <c r="B12" s="39">
        <v>5</v>
      </c>
      <c r="C12" s="48">
        <f t="shared" si="0"/>
        <v>22</v>
      </c>
      <c r="D12" s="38" t="s">
        <v>35</v>
      </c>
      <c r="E12" s="38">
        <v>35000</v>
      </c>
      <c r="F12" s="49">
        <f t="shared" si="1"/>
        <v>2758</v>
      </c>
      <c r="H12" s="46"/>
      <c r="J12" s="46"/>
      <c r="K12" s="47"/>
    </row>
    <row r="13" spans="1:11" ht="15">
      <c r="A13" s="38" t="s">
        <v>34</v>
      </c>
      <c r="B13" s="39">
        <v>5</v>
      </c>
      <c r="C13" s="48">
        <f t="shared" si="0"/>
        <v>22</v>
      </c>
      <c r="D13" s="38" t="s">
        <v>30</v>
      </c>
      <c r="E13" s="38">
        <v>28000</v>
      </c>
      <c r="F13" s="49">
        <f t="shared" si="1"/>
        <v>4242</v>
      </c>
      <c r="H13" s="46"/>
      <c r="J13" s="46"/>
      <c r="K13" s="47"/>
    </row>
    <row r="14" spans="1:11" ht="15">
      <c r="A14" s="49" t="s">
        <v>41</v>
      </c>
      <c r="B14" s="48">
        <v>0</v>
      </c>
      <c r="C14" s="48">
        <f t="shared" si="0"/>
        <v>27</v>
      </c>
      <c r="D14" s="38" t="s">
        <v>34</v>
      </c>
      <c r="E14" s="38">
        <v>52000</v>
      </c>
      <c r="F14" s="49">
        <f t="shared" si="1"/>
        <v>19758</v>
      </c>
      <c r="H14" s="46"/>
      <c r="J14" s="46"/>
      <c r="K14" s="47"/>
    </row>
    <row r="15" spans="1:6" ht="15">
      <c r="A15" s="49" t="s">
        <v>38</v>
      </c>
      <c r="B15" s="48">
        <v>300</v>
      </c>
      <c r="C15" s="48">
        <f t="shared" si="0"/>
        <v>273</v>
      </c>
      <c r="D15" s="49" t="s">
        <v>41</v>
      </c>
      <c r="E15" s="38">
        <v>0</v>
      </c>
      <c r="F15" s="49">
        <f t="shared" si="1"/>
        <v>32242</v>
      </c>
    </row>
    <row r="16" spans="1:6" ht="12.75">
      <c r="A16" s="94" t="s">
        <v>14</v>
      </c>
      <c r="B16" s="95"/>
      <c r="C16" s="95"/>
      <c r="D16" s="95"/>
      <c r="E16" s="95"/>
      <c r="F16" s="96"/>
    </row>
    <row r="17" spans="1:8" ht="12.75">
      <c r="A17" s="74" t="s">
        <v>27</v>
      </c>
      <c r="B17" s="75"/>
      <c r="C17" s="76"/>
      <c r="D17" s="74" t="s">
        <v>28</v>
      </c>
      <c r="E17" s="75"/>
      <c r="F17" s="76"/>
      <c r="G17" s="44"/>
      <c r="H17" s="44"/>
    </row>
    <row r="18" spans="1:8" ht="12.75">
      <c r="A18" s="77"/>
      <c r="B18" s="78"/>
      <c r="C18" s="79"/>
      <c r="D18" s="77"/>
      <c r="E18" s="78"/>
      <c r="F18" s="79"/>
      <c r="G18" s="44"/>
      <c r="H18" s="44"/>
    </row>
    <row r="19" spans="1:8" ht="12.75">
      <c r="A19" s="80" t="s">
        <v>43</v>
      </c>
      <c r="B19" s="81"/>
      <c r="C19" s="82"/>
      <c r="D19" s="80" t="s">
        <v>44</v>
      </c>
      <c r="E19" s="86"/>
      <c r="F19" s="87"/>
      <c r="G19" s="45"/>
      <c r="H19" s="45"/>
    </row>
    <row r="20" spans="1:8" ht="12.75">
      <c r="A20" s="83"/>
      <c r="B20" s="84"/>
      <c r="C20" s="85"/>
      <c r="D20" s="88"/>
      <c r="E20" s="89"/>
      <c r="F20" s="90"/>
      <c r="G20" s="45"/>
      <c r="H20" s="45"/>
    </row>
    <row r="21" spans="1:6" ht="12.75">
      <c r="A21" s="91" t="s">
        <v>15</v>
      </c>
      <c r="B21" s="91"/>
      <c r="C21" s="91"/>
      <c r="D21" s="91"/>
      <c r="E21" s="91"/>
      <c r="F21" s="91"/>
    </row>
    <row r="22" spans="1:6" ht="12.75">
      <c r="A22" s="92">
        <v>45060</v>
      </c>
      <c r="B22" s="93"/>
      <c r="C22" s="93"/>
      <c r="D22" s="92">
        <v>45060</v>
      </c>
      <c r="E22" s="93"/>
      <c r="F22" s="93"/>
    </row>
    <row r="23" spans="1:6" ht="12.75">
      <c r="A23" s="93" t="s">
        <v>9</v>
      </c>
      <c r="B23" s="93"/>
      <c r="C23" s="93"/>
      <c r="D23" s="93" t="s">
        <v>10</v>
      </c>
      <c r="E23" s="93"/>
      <c r="F23" s="93"/>
    </row>
    <row r="24" spans="1:6" ht="12.75">
      <c r="A24" s="25" t="s">
        <v>1</v>
      </c>
      <c r="B24" s="25" t="s">
        <v>12</v>
      </c>
      <c r="C24" s="25" t="s">
        <v>13</v>
      </c>
      <c r="D24" s="25"/>
      <c r="E24" s="25" t="s">
        <v>12</v>
      </c>
      <c r="F24" s="25" t="s">
        <v>13</v>
      </c>
    </row>
    <row r="25" spans="1:6" ht="15">
      <c r="A25" s="40" t="s">
        <v>80</v>
      </c>
      <c r="B25" s="41">
        <v>225</v>
      </c>
      <c r="C25" s="41">
        <f aca="true" t="shared" si="2" ref="C25:C34">ABS(223-B25)</f>
        <v>2</v>
      </c>
      <c r="D25" s="40" t="s">
        <v>29</v>
      </c>
      <c r="E25" s="40">
        <v>5</v>
      </c>
      <c r="F25" s="40">
        <f aca="true" t="shared" si="3" ref="F25:F34">ABS(5-E25)</f>
        <v>0</v>
      </c>
    </row>
    <row r="26" spans="1:6" ht="15">
      <c r="A26" s="38" t="s">
        <v>77</v>
      </c>
      <c r="B26" s="39">
        <v>231</v>
      </c>
      <c r="C26" s="52">
        <f t="shared" si="2"/>
        <v>8</v>
      </c>
      <c r="D26" s="49" t="s">
        <v>78</v>
      </c>
      <c r="E26" s="38">
        <v>5</v>
      </c>
      <c r="F26" s="51">
        <f t="shared" si="3"/>
        <v>0</v>
      </c>
    </row>
    <row r="27" spans="1:6" ht="15">
      <c r="A27" s="49" t="s">
        <v>36</v>
      </c>
      <c r="B27" s="48">
        <v>212</v>
      </c>
      <c r="C27" s="52">
        <f t="shared" si="2"/>
        <v>11</v>
      </c>
      <c r="D27" s="38" t="s">
        <v>79</v>
      </c>
      <c r="E27" s="38">
        <v>6</v>
      </c>
      <c r="F27" s="51">
        <f t="shared" si="3"/>
        <v>1</v>
      </c>
    </row>
    <row r="28" spans="1:6" ht="15">
      <c r="A28" s="49" t="s">
        <v>29</v>
      </c>
      <c r="B28" s="39">
        <v>210</v>
      </c>
      <c r="C28" s="52">
        <f t="shared" si="2"/>
        <v>13</v>
      </c>
      <c r="D28" s="49" t="s">
        <v>80</v>
      </c>
      <c r="E28" s="51">
        <v>7</v>
      </c>
      <c r="F28" s="51">
        <f t="shared" si="3"/>
        <v>2</v>
      </c>
    </row>
    <row r="29" spans="1:6" ht="15">
      <c r="A29" s="51" t="s">
        <v>75</v>
      </c>
      <c r="B29" s="52">
        <v>238</v>
      </c>
      <c r="C29" s="52">
        <f t="shared" si="2"/>
        <v>15</v>
      </c>
      <c r="D29" s="38" t="s">
        <v>77</v>
      </c>
      <c r="E29" s="38">
        <v>7</v>
      </c>
      <c r="F29" s="51">
        <f t="shared" si="3"/>
        <v>2</v>
      </c>
    </row>
    <row r="30" spans="1:6" ht="15">
      <c r="A30" s="38" t="s">
        <v>30</v>
      </c>
      <c r="B30" s="48">
        <v>180</v>
      </c>
      <c r="C30" s="52">
        <f t="shared" si="2"/>
        <v>43</v>
      </c>
      <c r="D30" s="38" t="s">
        <v>30</v>
      </c>
      <c r="E30" s="49">
        <v>7</v>
      </c>
      <c r="F30" s="51">
        <f t="shared" si="3"/>
        <v>2</v>
      </c>
    </row>
    <row r="31" spans="1:6" ht="15">
      <c r="A31" s="38" t="s">
        <v>79</v>
      </c>
      <c r="B31" s="39">
        <v>275</v>
      </c>
      <c r="C31" s="52">
        <f t="shared" si="2"/>
        <v>52</v>
      </c>
      <c r="D31" s="38" t="s">
        <v>76</v>
      </c>
      <c r="E31" s="38">
        <v>7</v>
      </c>
      <c r="F31" s="51">
        <f t="shared" si="3"/>
        <v>2</v>
      </c>
    </row>
    <row r="32" spans="1:6" ht="15">
      <c r="A32" s="38" t="s">
        <v>76</v>
      </c>
      <c r="B32" s="39">
        <v>282</v>
      </c>
      <c r="C32" s="52">
        <f t="shared" si="2"/>
        <v>59</v>
      </c>
      <c r="D32" s="38" t="s">
        <v>37</v>
      </c>
      <c r="E32" s="38">
        <v>8</v>
      </c>
      <c r="F32" s="51">
        <f t="shared" si="3"/>
        <v>3</v>
      </c>
    </row>
    <row r="33" spans="1:6" ht="15">
      <c r="A33" s="38" t="s">
        <v>37</v>
      </c>
      <c r="B33" s="39">
        <v>302</v>
      </c>
      <c r="C33" s="52">
        <f t="shared" si="2"/>
        <v>79</v>
      </c>
      <c r="D33" s="51" t="s">
        <v>75</v>
      </c>
      <c r="E33" s="38">
        <v>9</v>
      </c>
      <c r="F33" s="51">
        <f t="shared" si="3"/>
        <v>4</v>
      </c>
    </row>
    <row r="34" spans="1:6" ht="15">
      <c r="A34" s="49" t="s">
        <v>78</v>
      </c>
      <c r="B34" s="48">
        <v>0</v>
      </c>
      <c r="C34" s="52">
        <f t="shared" si="2"/>
        <v>223</v>
      </c>
      <c r="D34" s="49" t="s">
        <v>36</v>
      </c>
      <c r="E34" s="49">
        <v>38</v>
      </c>
      <c r="F34" s="51">
        <f t="shared" si="3"/>
        <v>33</v>
      </c>
    </row>
    <row r="35" spans="1:6" ht="15">
      <c r="A35" s="38"/>
      <c r="B35" s="39"/>
      <c r="C35" s="52"/>
      <c r="D35" s="49"/>
      <c r="E35" s="38"/>
      <c r="F35" s="49"/>
    </row>
    <row r="36" spans="1:6" ht="12.75">
      <c r="A36" s="94" t="s">
        <v>14</v>
      </c>
      <c r="B36" s="95"/>
      <c r="C36" s="95"/>
      <c r="D36" s="95"/>
      <c r="E36" s="95"/>
      <c r="F36" s="96"/>
    </row>
    <row r="37" spans="1:6" ht="12.75">
      <c r="A37" s="74" t="s">
        <v>27</v>
      </c>
      <c r="B37" s="75"/>
      <c r="C37" s="76"/>
      <c r="D37" s="74" t="s">
        <v>28</v>
      </c>
      <c r="E37" s="75"/>
      <c r="F37" s="76"/>
    </row>
    <row r="38" spans="1:6" ht="12.75">
      <c r="A38" s="77"/>
      <c r="B38" s="78"/>
      <c r="C38" s="79"/>
      <c r="D38" s="77"/>
      <c r="E38" s="78"/>
      <c r="F38" s="79"/>
    </row>
    <row r="39" spans="1:6" ht="12.75">
      <c r="A39" s="80" t="s">
        <v>82</v>
      </c>
      <c r="B39" s="81"/>
      <c r="C39" s="82"/>
      <c r="D39" s="80" t="s">
        <v>81</v>
      </c>
      <c r="E39" s="86"/>
      <c r="F39" s="87"/>
    </row>
    <row r="40" spans="1:6" ht="12.75">
      <c r="A40" s="83"/>
      <c r="B40" s="84"/>
      <c r="C40" s="85"/>
      <c r="D40" s="88"/>
      <c r="E40" s="89"/>
      <c r="F40" s="90"/>
    </row>
    <row r="41" spans="1:6" ht="12.75">
      <c r="A41" s="91" t="s">
        <v>15</v>
      </c>
      <c r="B41" s="91"/>
      <c r="C41" s="91"/>
      <c r="D41" s="91"/>
      <c r="E41" s="91"/>
      <c r="F41" s="91"/>
    </row>
    <row r="42" spans="1:6" ht="12.75">
      <c r="A42" s="92">
        <v>45067</v>
      </c>
      <c r="B42" s="93"/>
      <c r="C42" s="93"/>
      <c r="D42" s="92">
        <v>45067</v>
      </c>
      <c r="E42" s="93"/>
      <c r="F42" s="93"/>
    </row>
    <row r="43" spans="1:6" ht="12.75">
      <c r="A43" s="93" t="s">
        <v>9</v>
      </c>
      <c r="B43" s="93"/>
      <c r="C43" s="93"/>
      <c r="D43" s="93" t="s">
        <v>10</v>
      </c>
      <c r="E43" s="93"/>
      <c r="F43" s="93"/>
    </row>
    <row r="44" spans="1:6" ht="12.75">
      <c r="A44" s="25" t="s">
        <v>1</v>
      </c>
      <c r="B44" s="25" t="s">
        <v>12</v>
      </c>
      <c r="C44" s="25" t="s">
        <v>13</v>
      </c>
      <c r="D44" s="25"/>
      <c r="E44" s="25" t="s">
        <v>12</v>
      </c>
      <c r="F44" s="25" t="s">
        <v>13</v>
      </c>
    </row>
    <row r="45" spans="1:6" ht="15">
      <c r="A45" s="40" t="s">
        <v>91</v>
      </c>
      <c r="B45" s="41">
        <v>165</v>
      </c>
      <c r="C45" s="41">
        <f aca="true" t="shared" si="4" ref="C45:C55">ABS(158-B45)</f>
        <v>7</v>
      </c>
      <c r="D45" s="40" t="s">
        <v>36</v>
      </c>
      <c r="E45" s="40">
        <v>1847</v>
      </c>
      <c r="F45" s="40">
        <f aca="true" t="shared" si="5" ref="F45:F55">ABS(1851-E45)</f>
        <v>4</v>
      </c>
    </row>
    <row r="46" spans="1:6" ht="15">
      <c r="A46" s="38" t="s">
        <v>76</v>
      </c>
      <c r="B46" s="39">
        <v>170</v>
      </c>
      <c r="C46" s="48">
        <f t="shared" si="4"/>
        <v>12</v>
      </c>
      <c r="D46" s="49" t="s">
        <v>87</v>
      </c>
      <c r="E46" s="38">
        <v>1832</v>
      </c>
      <c r="F46" s="51">
        <f t="shared" si="5"/>
        <v>19</v>
      </c>
    </row>
    <row r="47" spans="1:6" ht="15">
      <c r="A47" s="38" t="s">
        <v>89</v>
      </c>
      <c r="B47" s="48">
        <v>172</v>
      </c>
      <c r="C47" s="48">
        <f t="shared" si="4"/>
        <v>14</v>
      </c>
      <c r="D47" s="49" t="s">
        <v>80</v>
      </c>
      <c r="E47" s="38">
        <v>1873</v>
      </c>
      <c r="F47" s="51">
        <f t="shared" si="5"/>
        <v>22</v>
      </c>
    </row>
    <row r="48" spans="1:6" ht="15">
      <c r="A48" s="38" t="s">
        <v>88</v>
      </c>
      <c r="B48" s="39">
        <v>193</v>
      </c>
      <c r="C48" s="48">
        <f t="shared" si="4"/>
        <v>35</v>
      </c>
      <c r="D48" s="38" t="s">
        <v>89</v>
      </c>
      <c r="E48" s="38">
        <v>1823</v>
      </c>
      <c r="F48" s="51">
        <f t="shared" si="5"/>
        <v>28</v>
      </c>
    </row>
    <row r="49" spans="1:6" ht="15">
      <c r="A49" s="49" t="s">
        <v>80</v>
      </c>
      <c r="B49" s="48">
        <v>203</v>
      </c>
      <c r="C49" s="48">
        <f t="shared" si="4"/>
        <v>45</v>
      </c>
      <c r="D49" s="49" t="s">
        <v>29</v>
      </c>
      <c r="E49" s="38">
        <v>1884</v>
      </c>
      <c r="F49" s="51">
        <f t="shared" si="5"/>
        <v>33</v>
      </c>
    </row>
    <row r="50" spans="1:6" ht="15">
      <c r="A50" s="49" t="s">
        <v>36</v>
      </c>
      <c r="B50" s="48">
        <v>218</v>
      </c>
      <c r="C50" s="48">
        <f t="shared" si="4"/>
        <v>60</v>
      </c>
      <c r="D50" s="38" t="s">
        <v>88</v>
      </c>
      <c r="E50" s="51">
        <v>1894</v>
      </c>
      <c r="F50" s="51">
        <f t="shared" si="5"/>
        <v>43</v>
      </c>
    </row>
    <row r="51" spans="1:6" ht="15">
      <c r="A51" s="49" t="s">
        <v>75</v>
      </c>
      <c r="B51" s="48">
        <v>218</v>
      </c>
      <c r="C51" s="48">
        <f t="shared" si="4"/>
        <v>60</v>
      </c>
      <c r="D51" s="38" t="s">
        <v>91</v>
      </c>
      <c r="E51" s="51">
        <v>1805</v>
      </c>
      <c r="F51" s="51">
        <f t="shared" si="5"/>
        <v>46</v>
      </c>
    </row>
    <row r="52" spans="1:6" ht="15">
      <c r="A52" s="49" t="s">
        <v>29</v>
      </c>
      <c r="B52" s="39">
        <v>225</v>
      </c>
      <c r="C52" s="48">
        <f t="shared" si="4"/>
        <v>67</v>
      </c>
      <c r="D52" s="38" t="s">
        <v>37</v>
      </c>
      <c r="E52" s="38">
        <v>1922</v>
      </c>
      <c r="F52" s="51">
        <f t="shared" si="5"/>
        <v>71</v>
      </c>
    </row>
    <row r="53" spans="1:6" ht="15">
      <c r="A53" s="38" t="s">
        <v>37</v>
      </c>
      <c r="B53" s="39">
        <v>450</v>
      </c>
      <c r="C53" s="48">
        <f t="shared" si="4"/>
        <v>292</v>
      </c>
      <c r="D53" s="38" t="s">
        <v>90</v>
      </c>
      <c r="E53" s="38">
        <v>1932</v>
      </c>
      <c r="F53" s="51">
        <f t="shared" si="5"/>
        <v>81</v>
      </c>
    </row>
    <row r="54" spans="1:6" ht="15">
      <c r="A54" s="49" t="s">
        <v>87</v>
      </c>
      <c r="B54" s="48">
        <v>362</v>
      </c>
      <c r="C54" s="48">
        <f t="shared" si="4"/>
        <v>204</v>
      </c>
      <c r="D54" s="38" t="s">
        <v>76</v>
      </c>
      <c r="E54" s="38">
        <v>1942</v>
      </c>
      <c r="F54" s="51">
        <f t="shared" si="5"/>
        <v>91</v>
      </c>
    </row>
    <row r="55" spans="1:6" ht="15">
      <c r="A55" s="38" t="s">
        <v>90</v>
      </c>
      <c r="B55" s="39">
        <v>383</v>
      </c>
      <c r="C55" s="48">
        <f t="shared" si="4"/>
        <v>225</v>
      </c>
      <c r="D55" s="49" t="s">
        <v>75</v>
      </c>
      <c r="E55" s="38">
        <v>1971</v>
      </c>
      <c r="F55" s="51">
        <f t="shared" si="5"/>
        <v>120</v>
      </c>
    </row>
    <row r="56" spans="1:6" ht="12.75">
      <c r="A56" s="94" t="s">
        <v>14</v>
      </c>
      <c r="B56" s="95"/>
      <c r="C56" s="95"/>
      <c r="D56" s="95"/>
      <c r="E56" s="95"/>
      <c r="F56" s="96"/>
    </row>
    <row r="57" spans="1:6" ht="12.75">
      <c r="A57" s="74" t="s">
        <v>27</v>
      </c>
      <c r="B57" s="75"/>
      <c r="C57" s="76"/>
      <c r="D57" s="74" t="s">
        <v>28</v>
      </c>
      <c r="E57" s="75"/>
      <c r="F57" s="76"/>
    </row>
    <row r="58" spans="1:6" ht="12.75">
      <c r="A58" s="77"/>
      <c r="B58" s="78"/>
      <c r="C58" s="79"/>
      <c r="D58" s="77"/>
      <c r="E58" s="78"/>
      <c r="F58" s="79"/>
    </row>
    <row r="59" spans="1:6" ht="12.75">
      <c r="A59" s="80" t="s">
        <v>92</v>
      </c>
      <c r="B59" s="81"/>
      <c r="C59" s="82"/>
      <c r="D59" s="80" t="s">
        <v>93</v>
      </c>
      <c r="E59" s="86"/>
      <c r="F59" s="87"/>
    </row>
    <row r="60" spans="1:6" ht="12.75">
      <c r="A60" s="83"/>
      <c r="B60" s="84"/>
      <c r="C60" s="85"/>
      <c r="D60" s="88"/>
      <c r="E60" s="89"/>
      <c r="F60" s="90"/>
    </row>
  </sheetData>
  <sheetProtection/>
  <mergeCells count="30"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  <mergeCell ref="A17:C18"/>
    <mergeCell ref="D17:F18"/>
    <mergeCell ref="A19:C20"/>
    <mergeCell ref="D19:F20"/>
    <mergeCell ref="A1:F1"/>
    <mergeCell ref="A2:C2"/>
    <mergeCell ref="D2:F2"/>
    <mergeCell ref="A3:C3"/>
    <mergeCell ref="D3:F3"/>
    <mergeCell ref="A16:F16"/>
    <mergeCell ref="A57:C58"/>
    <mergeCell ref="D57:F58"/>
    <mergeCell ref="A59:C60"/>
    <mergeCell ref="D59:F60"/>
    <mergeCell ref="A41:F41"/>
    <mergeCell ref="A42:C42"/>
    <mergeCell ref="D42:F42"/>
    <mergeCell ref="A43:C43"/>
    <mergeCell ref="D43:F43"/>
    <mergeCell ref="A56:F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20" sqref="P20"/>
    </sheetView>
  </sheetViews>
  <sheetFormatPr defaultColWidth="9.140625" defaultRowHeight="12.75"/>
  <cols>
    <col min="5" max="5" width="24.140625" style="0" bestFit="1" customWidth="1"/>
  </cols>
  <sheetData>
    <row r="1" spans="1:13" ht="12.75">
      <c r="A1" t="s">
        <v>45</v>
      </c>
      <c r="B1" t="s">
        <v>46</v>
      </c>
      <c r="C1" t="s">
        <v>47</v>
      </c>
      <c r="D1" t="s">
        <v>46</v>
      </c>
      <c r="E1" t="s">
        <v>48</v>
      </c>
      <c r="F1" t="s">
        <v>46</v>
      </c>
      <c r="G1" t="s">
        <v>47</v>
      </c>
      <c r="H1" t="s">
        <v>46</v>
      </c>
      <c r="I1" t="s">
        <v>49</v>
      </c>
      <c r="J1" t="s">
        <v>46</v>
      </c>
      <c r="K1" t="s">
        <v>49</v>
      </c>
      <c r="M1" t="s">
        <v>50</v>
      </c>
    </row>
    <row r="2" spans="1:11" ht="15">
      <c r="A2" t="s">
        <v>51</v>
      </c>
      <c r="B2" t="s">
        <v>52</v>
      </c>
      <c r="C2" t="s">
        <v>53</v>
      </c>
      <c r="D2" t="s">
        <v>52</v>
      </c>
      <c r="E2" s="50" t="s">
        <v>29</v>
      </c>
      <c r="F2" t="s">
        <v>52</v>
      </c>
      <c r="G2" t="s">
        <v>53</v>
      </c>
      <c r="H2" t="s">
        <v>52</v>
      </c>
      <c r="I2" s="30">
        <v>56.5</v>
      </c>
      <c r="J2" t="s">
        <v>52</v>
      </c>
      <c r="K2" t="s">
        <v>49</v>
      </c>
    </row>
    <row r="3" spans="1:13" ht="12.75">
      <c r="A3" t="s">
        <v>54</v>
      </c>
      <c r="B3" t="s">
        <v>52</v>
      </c>
      <c r="C3" t="s">
        <v>53</v>
      </c>
      <c r="D3" t="s">
        <v>52</v>
      </c>
      <c r="E3" s="38" t="s">
        <v>34</v>
      </c>
      <c r="F3" t="s">
        <v>52</v>
      </c>
      <c r="G3" t="s">
        <v>53</v>
      </c>
      <c r="H3" t="s">
        <v>52</v>
      </c>
      <c r="I3" s="30">
        <v>52</v>
      </c>
      <c r="J3" t="s">
        <v>52</v>
      </c>
      <c r="K3" t="s">
        <v>49</v>
      </c>
      <c r="M3" t="str">
        <f>CONCATENATE(A2,B2,C2,D2,E2,F2,G2,H2,I2,J2,K2)</f>
        <v>1ST = CHALFONTS  = 56.5 POINTS</v>
      </c>
    </row>
    <row r="4" spans="1:13" ht="12.75">
      <c r="A4" t="s">
        <v>55</v>
      </c>
      <c r="B4" t="s">
        <v>52</v>
      </c>
      <c r="C4" t="s">
        <v>53</v>
      </c>
      <c r="D4" t="s">
        <v>52</v>
      </c>
      <c r="E4" s="38" t="s">
        <v>30</v>
      </c>
      <c r="F4" t="s">
        <v>52</v>
      </c>
      <c r="G4" t="s">
        <v>53</v>
      </c>
      <c r="H4" t="s">
        <v>52</v>
      </c>
      <c r="I4" s="3">
        <v>47.5</v>
      </c>
      <c r="J4" t="s">
        <v>52</v>
      </c>
      <c r="K4" t="s">
        <v>49</v>
      </c>
      <c r="M4" t="str">
        <f aca="true" t="shared" si="0" ref="M4:M22">CONCATENATE(A3,B3,C3,D3,E3,F3,G3,H3,I3,J3,K3)</f>
        <v>2ND = GYPSY QUIZZERS = 52 POINTS</v>
      </c>
    </row>
    <row r="5" spans="1:13" ht="12.75">
      <c r="A5" t="s">
        <v>56</v>
      </c>
      <c r="B5" t="s">
        <v>52</v>
      </c>
      <c r="C5" t="s">
        <v>53</v>
      </c>
      <c r="D5" t="s">
        <v>52</v>
      </c>
      <c r="E5" s="42" t="s">
        <v>42</v>
      </c>
      <c r="F5" t="s">
        <v>52</v>
      </c>
      <c r="G5" t="s">
        <v>53</v>
      </c>
      <c r="H5" t="s">
        <v>52</v>
      </c>
      <c r="I5" s="3">
        <v>45.5</v>
      </c>
      <c r="J5" t="s">
        <v>52</v>
      </c>
      <c r="K5" t="s">
        <v>49</v>
      </c>
      <c r="M5" t="str">
        <f t="shared" si="0"/>
        <v>3RD = IN THE CORNER = 47.5 POINTS</v>
      </c>
    </row>
    <row r="6" spans="1:13" ht="12.75">
      <c r="A6" t="s">
        <v>57</v>
      </c>
      <c r="B6" t="s">
        <v>52</v>
      </c>
      <c r="C6" t="s">
        <v>53</v>
      </c>
      <c r="D6" t="s">
        <v>52</v>
      </c>
      <c r="E6" s="38" t="s">
        <v>37</v>
      </c>
      <c r="F6" t="s">
        <v>52</v>
      </c>
      <c r="G6" t="s">
        <v>53</v>
      </c>
      <c r="H6" t="s">
        <v>52</v>
      </c>
      <c r="I6" s="3">
        <v>44</v>
      </c>
      <c r="J6" t="s">
        <v>52</v>
      </c>
      <c r="K6" t="s">
        <v>49</v>
      </c>
      <c r="M6" t="str">
        <f t="shared" si="0"/>
        <v>4TH = WALES GARDEN = 45.5 POINTS</v>
      </c>
    </row>
    <row r="7" spans="1:13" ht="12.75">
      <c r="A7" t="s">
        <v>58</v>
      </c>
      <c r="B7" t="s">
        <v>52</v>
      </c>
      <c r="C7" t="s">
        <v>53</v>
      </c>
      <c r="D7" t="s">
        <v>52</v>
      </c>
      <c r="E7" s="38" t="s">
        <v>39</v>
      </c>
      <c r="F7" t="s">
        <v>52</v>
      </c>
      <c r="G7" t="s">
        <v>53</v>
      </c>
      <c r="H7" t="s">
        <v>52</v>
      </c>
      <c r="I7" s="3">
        <v>42</v>
      </c>
      <c r="J7" t="s">
        <v>52</v>
      </c>
      <c r="K7" t="s">
        <v>49</v>
      </c>
      <c r="M7" t="str">
        <f t="shared" si="0"/>
        <v>5TH = LAST AGAIN = 44 POINTS</v>
      </c>
    </row>
    <row r="8" spans="1:13" ht="15">
      <c r="A8" t="s">
        <v>59</v>
      </c>
      <c r="B8" t="s">
        <v>52</v>
      </c>
      <c r="C8" t="s">
        <v>53</v>
      </c>
      <c r="D8" t="s">
        <v>52</v>
      </c>
      <c r="E8" s="49" t="s">
        <v>36</v>
      </c>
      <c r="F8" t="s">
        <v>52</v>
      </c>
      <c r="G8" t="s">
        <v>53</v>
      </c>
      <c r="H8" t="s">
        <v>52</v>
      </c>
      <c r="I8" s="3">
        <v>35.5</v>
      </c>
      <c r="J8" t="s">
        <v>52</v>
      </c>
      <c r="K8" t="s">
        <v>49</v>
      </c>
      <c r="M8" t="str">
        <f t="shared" si="0"/>
        <v>6TH = CORONATION COCS = 42 POINTS</v>
      </c>
    </row>
    <row r="9" spans="1:13" ht="15">
      <c r="A9" t="s">
        <v>60</v>
      </c>
      <c r="B9" t="s">
        <v>52</v>
      </c>
      <c r="C9" t="s">
        <v>53</v>
      </c>
      <c r="D9" t="s">
        <v>52</v>
      </c>
      <c r="E9" s="49" t="s">
        <v>38</v>
      </c>
      <c r="F9" t="s">
        <v>52</v>
      </c>
      <c r="G9" t="s">
        <v>53</v>
      </c>
      <c r="H9" t="s">
        <v>52</v>
      </c>
      <c r="I9" s="30">
        <v>34.5</v>
      </c>
      <c r="J9" t="s">
        <v>52</v>
      </c>
      <c r="K9" t="s">
        <v>49</v>
      </c>
      <c r="M9" t="str">
        <f t="shared" si="0"/>
        <v>7TH = ALWAYS LAST = 35.5 POINTS</v>
      </c>
    </row>
    <row r="10" spans="1:13" ht="12.75">
      <c r="A10" t="s">
        <v>61</v>
      </c>
      <c r="B10" t="s">
        <v>52</v>
      </c>
      <c r="C10" t="s">
        <v>53</v>
      </c>
      <c r="D10" t="s">
        <v>52</v>
      </c>
      <c r="E10" s="38" t="s">
        <v>35</v>
      </c>
      <c r="F10" t="s">
        <v>52</v>
      </c>
      <c r="G10" t="s">
        <v>53</v>
      </c>
      <c r="H10" t="s">
        <v>52</v>
      </c>
      <c r="I10" s="3">
        <v>31</v>
      </c>
      <c r="J10" t="s">
        <v>52</v>
      </c>
      <c r="K10" t="s">
        <v>49</v>
      </c>
      <c r="M10" t="str">
        <f t="shared" si="0"/>
        <v>8TH = SUNS OUT PLUMBS OUT = 34.5 POINTS</v>
      </c>
    </row>
    <row r="11" spans="1:13" ht="12.75">
      <c r="A11" t="s">
        <v>62</v>
      </c>
      <c r="B11" t="s">
        <v>52</v>
      </c>
      <c r="C11" t="s">
        <v>53</v>
      </c>
      <c r="D11" t="s">
        <v>52</v>
      </c>
      <c r="E11" s="38" t="s">
        <v>40</v>
      </c>
      <c r="F11" t="s">
        <v>52</v>
      </c>
      <c r="G11" t="s">
        <v>53</v>
      </c>
      <c r="H11" t="s">
        <v>52</v>
      </c>
      <c r="I11" s="3">
        <v>28.5</v>
      </c>
      <c r="J11" t="s">
        <v>52</v>
      </c>
      <c r="K11" t="s">
        <v>49</v>
      </c>
      <c r="M11" t="str">
        <f t="shared" si="0"/>
        <v>9TH = LADY AND THE TRAMPS = 31 POINTS</v>
      </c>
    </row>
    <row r="12" spans="1:13" ht="15">
      <c r="A12" t="s">
        <v>63</v>
      </c>
      <c r="B12" t="s">
        <v>52</v>
      </c>
      <c r="C12" t="s">
        <v>53</v>
      </c>
      <c r="D12" t="s">
        <v>52</v>
      </c>
      <c r="E12" s="49" t="s">
        <v>41</v>
      </c>
      <c r="F12" t="s">
        <v>52</v>
      </c>
      <c r="G12" t="s">
        <v>53</v>
      </c>
      <c r="H12" t="s">
        <v>52</v>
      </c>
      <c r="I12" s="30" t="s">
        <v>74</v>
      </c>
      <c r="J12" t="s">
        <v>52</v>
      </c>
      <c r="K12" t="s">
        <v>49</v>
      </c>
      <c r="M12" t="str">
        <f t="shared" si="0"/>
        <v>10TH = STAGLEY = 28.5 POINTS</v>
      </c>
    </row>
    <row r="13" spans="1:13" ht="12.75">
      <c r="A13" t="s">
        <v>64</v>
      </c>
      <c r="B13" t="s">
        <v>52</v>
      </c>
      <c r="C13" t="s">
        <v>53</v>
      </c>
      <c r="D13" t="s">
        <v>52</v>
      </c>
      <c r="F13" t="s">
        <v>52</v>
      </c>
      <c r="G13" t="s">
        <v>53</v>
      </c>
      <c r="H13" t="s">
        <v>52</v>
      </c>
      <c r="J13" t="s">
        <v>52</v>
      </c>
      <c r="K13" t="s">
        <v>49</v>
      </c>
      <c r="M13" t="str">
        <f t="shared" si="0"/>
        <v>11TH = DORRIS DYNOMOS = DNF POINTS</v>
      </c>
    </row>
    <row r="14" spans="1:13" ht="12.75">
      <c r="A14" t="s">
        <v>65</v>
      </c>
      <c r="B14" t="s">
        <v>52</v>
      </c>
      <c r="C14" t="s">
        <v>53</v>
      </c>
      <c r="D14" t="s">
        <v>52</v>
      </c>
      <c r="F14" t="s">
        <v>52</v>
      </c>
      <c r="G14" t="s">
        <v>53</v>
      </c>
      <c r="H14" t="s">
        <v>52</v>
      </c>
      <c r="J14" t="s">
        <v>52</v>
      </c>
      <c r="K14" t="s">
        <v>49</v>
      </c>
      <c r="M14" t="str">
        <f t="shared" si="0"/>
        <v>12TH =  =  POINTS</v>
      </c>
    </row>
    <row r="15" spans="1:13" ht="12.75">
      <c r="A15" t="s">
        <v>66</v>
      </c>
      <c r="B15" t="s">
        <v>52</v>
      </c>
      <c r="C15" t="s">
        <v>53</v>
      </c>
      <c r="D15" t="s">
        <v>52</v>
      </c>
      <c r="F15" t="s">
        <v>52</v>
      </c>
      <c r="G15" t="s">
        <v>53</v>
      </c>
      <c r="H15" t="s">
        <v>52</v>
      </c>
      <c r="J15" t="s">
        <v>52</v>
      </c>
      <c r="K15" t="s">
        <v>49</v>
      </c>
      <c r="M15" t="str">
        <f t="shared" si="0"/>
        <v>13TH =  =  POINTS</v>
      </c>
    </row>
    <row r="16" spans="1:13" ht="12.75">
      <c r="A16" t="s">
        <v>67</v>
      </c>
      <c r="B16" t="s">
        <v>52</v>
      </c>
      <c r="C16" t="s">
        <v>53</v>
      </c>
      <c r="D16" t="s">
        <v>52</v>
      </c>
      <c r="F16" t="s">
        <v>52</v>
      </c>
      <c r="G16" t="s">
        <v>53</v>
      </c>
      <c r="H16" t="s">
        <v>52</v>
      </c>
      <c r="J16" t="s">
        <v>52</v>
      </c>
      <c r="K16" t="s">
        <v>49</v>
      </c>
      <c r="M16" t="str">
        <f t="shared" si="0"/>
        <v>14TH =  =  POINTS</v>
      </c>
    </row>
    <row r="17" spans="1:13" ht="12.75">
      <c r="A17" t="s">
        <v>68</v>
      </c>
      <c r="B17" t="s">
        <v>52</v>
      </c>
      <c r="C17" t="s">
        <v>53</v>
      </c>
      <c r="D17" t="s">
        <v>52</v>
      </c>
      <c r="F17" t="s">
        <v>52</v>
      </c>
      <c r="G17" t="s">
        <v>53</v>
      </c>
      <c r="H17" t="s">
        <v>52</v>
      </c>
      <c r="J17" t="s">
        <v>52</v>
      </c>
      <c r="K17" t="s">
        <v>49</v>
      </c>
      <c r="M17" t="str">
        <f t="shared" si="0"/>
        <v>15TH =  =  POINTS</v>
      </c>
    </row>
    <row r="18" spans="1:13" ht="12.75">
      <c r="A18" t="s">
        <v>69</v>
      </c>
      <c r="B18" t="s">
        <v>52</v>
      </c>
      <c r="C18" t="s">
        <v>53</v>
      </c>
      <c r="D18" t="s">
        <v>52</v>
      </c>
      <c r="F18" t="s">
        <v>52</v>
      </c>
      <c r="G18" t="s">
        <v>53</v>
      </c>
      <c r="H18" t="s">
        <v>52</v>
      </c>
      <c r="J18" t="s">
        <v>52</v>
      </c>
      <c r="K18" t="s">
        <v>49</v>
      </c>
      <c r="M18" t="str">
        <f t="shared" si="0"/>
        <v>16TH =  =  POINTS</v>
      </c>
    </row>
    <row r="19" spans="1:13" ht="12.75">
      <c r="A19" t="s">
        <v>70</v>
      </c>
      <c r="B19" t="s">
        <v>71</v>
      </c>
      <c r="C19" t="s">
        <v>53</v>
      </c>
      <c r="F19" t="s">
        <v>71</v>
      </c>
      <c r="G19" t="s">
        <v>53</v>
      </c>
      <c r="H19" t="s">
        <v>71</v>
      </c>
      <c r="K19" t="s">
        <v>49</v>
      </c>
      <c r="M19" t="str">
        <f t="shared" si="0"/>
        <v>17TH =  =  POINTS</v>
      </c>
    </row>
    <row r="20" spans="1:13" ht="12.75">
      <c r="A20" t="s">
        <v>72</v>
      </c>
      <c r="B20" t="s">
        <v>52</v>
      </c>
      <c r="C20" t="s">
        <v>53</v>
      </c>
      <c r="D20" t="s">
        <v>52</v>
      </c>
      <c r="F20" t="s">
        <v>52</v>
      </c>
      <c r="G20" t="s">
        <v>53</v>
      </c>
      <c r="H20" t="s">
        <v>52</v>
      </c>
      <c r="K20" t="s">
        <v>49</v>
      </c>
      <c r="M20" t="str">
        <f t="shared" si="0"/>
        <v>18TH  =  =  POINTS</v>
      </c>
    </row>
    <row r="21" spans="1:13" ht="12.75">
      <c r="A21" t="s">
        <v>73</v>
      </c>
      <c r="B21" t="s">
        <v>52</v>
      </c>
      <c r="C21" t="s">
        <v>53</v>
      </c>
      <c r="D21" t="s">
        <v>52</v>
      </c>
      <c r="F21" t="s">
        <v>52</v>
      </c>
      <c r="G21" t="s">
        <v>53</v>
      </c>
      <c r="H21" t="s">
        <v>52</v>
      </c>
      <c r="J21" t="s">
        <v>52</v>
      </c>
      <c r="K21" t="s">
        <v>49</v>
      </c>
      <c r="M21" t="str">
        <f t="shared" si="0"/>
        <v>19TH =  = POINTS</v>
      </c>
    </row>
    <row r="22" ht="12.75">
      <c r="M22" t="str">
        <f t="shared" si="0"/>
        <v>20TH =  =  POINTS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2023-05-21T20:43:25Z</dcterms:modified>
  <cp:category/>
  <cp:version/>
  <cp:contentType/>
  <cp:contentStatus/>
</cp:coreProperties>
</file>