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<sst xmlns="http://schemas.openxmlformats.org/spreadsheetml/2006/main" count="359" uniqueCount="98">
  <si>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</si>
  <si>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</si>
  <si>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</si>
  <si>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</si>
  <si>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</si>
  <si>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</si>
  <si>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</si>
  <si>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</si>
  <si>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</si>
  <si>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</si>
  <si>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</si>
  <si>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</si>
  <si>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</si>
  <si>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</si>
  <si>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</si>
  <si>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</si>
  <si>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</si>
  <si>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</si>
  <si>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</si>
  <si>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</si>
  <si>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</si>
  <si>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</si>
  <si>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</si>
  <si>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</si>
  <si>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</si>
  <si>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</si>
  <si>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</si>
  <si>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</si>
  <si>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</si>
  <si>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</si>
  <si>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</si>
  <si>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</si>
  <si>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The Forge Inn - Glenfield - Sunday Night Quiz League #67</t>
  </si>
  <si>
    <t>MISSING LETETRS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</si>
  <si>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</si>
  <si>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</si>
  <si>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</si>
  <si>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</si>
  <si>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</si>
  <si>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</si>
  <si>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</si>
  <si>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</si>
  <si>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</si>
  <si>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</si>
  <si>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</si>
  <si>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</si>
  <si>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</si>
  <si>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</si>
  <si>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</si>
  <si>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</si>
  <si>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</si>
  <si>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</si>
  <si>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</si>
  <si>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</si>
  <si>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</si>
  <si>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</si>
  <si>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</si>
  <si>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</si>
  <si>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</si>
  <si>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</si>
  <si>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</si>
  <si>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</si>
  <si>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</si>
  <si>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</si>
  <si>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</si>
  <si>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</si>
  <si>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</si>
  <si>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</si>
  <si>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</si>
  <si>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</si>
  <si>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</si>
  <si>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</si>
  <si>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</si>
  <si>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RUSTY HURRICANES</t>
  </si>
  <si>
    <t>THE FORGIES</t>
  </si>
  <si>
    <t>JJ'S</t>
  </si>
  <si>
    <t>BRATZ</t>
  </si>
  <si>
    <t>ITS RAINING CROCS</t>
  </si>
  <si>
    <r>
      <t xml:space="preserve">jj </t>
    </r>
    <r>
      <rPr>
        <b/>
        <sz val="10"/>
        <color indexed="10"/>
        <rFont val="Arial"/>
        <family val="2"/>
      </rPr>
      <t>in the corne</t>
    </r>
    <r>
      <rPr>
        <b/>
        <sz val="10"/>
        <color indexed="17"/>
        <rFont val="Arial"/>
        <family val="2"/>
      </rPr>
      <t>r = 11</t>
    </r>
  </si>
  <si>
    <t xml:space="preserve"> The forgies = 2</t>
  </si>
  <si>
    <t>FOUR PLAY</t>
  </si>
  <si>
    <t>FOUR SMARTIES AND A TUBE</t>
  </si>
  <si>
    <t>WRONG ANSWERS WITH CONFIDENCE</t>
  </si>
  <si>
    <t>STORM CHASERS</t>
  </si>
  <si>
    <t>MORE OR LESS</t>
  </si>
  <si>
    <t>THE MAD MARINS AND THE BLISSIS</t>
  </si>
  <si>
    <t>BANNNANAA SPLIT</t>
  </si>
  <si>
    <t>YORKSHIRE PUDINGS</t>
  </si>
  <si>
    <t>ORIGINAL CROCS</t>
  </si>
  <si>
    <t>BRUGE BOYS</t>
  </si>
  <si>
    <t>MORE OR LESS = 2</t>
  </si>
  <si>
    <t>IN THE CORNER = 12</t>
  </si>
  <si>
    <t>DIRTY DOGS</t>
  </si>
  <si>
    <t>REVENGE OF THE SIXTH</t>
  </si>
  <si>
    <t>TOUR DE CROCS</t>
  </si>
  <si>
    <t>MOVIE SYNOPSIS</t>
  </si>
  <si>
    <t>GYPSY QUIZZERS = 12 POINTS</t>
  </si>
  <si>
    <t>DIRTY DOGS = 2 POINTS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</si>
</sst>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B9">
      <selection activeCell="J30" sqref="J30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1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4" ht="12.75">
      <c r="A2" s="64" t="s">
        <v>8</v>
      </c>
      <c r="B2" s="65"/>
      <c r="C2" s="65"/>
      <c r="D2" s="65"/>
      <c r="E2" s="65"/>
      <c r="F2" s="65"/>
      <c r="G2" s="65"/>
      <c r="H2" s="66">
        <v>2</v>
      </c>
      <c r="I2" s="66"/>
      <c r="J2" s="66"/>
      <c r="K2" s="66"/>
      <c r="L2" s="66"/>
      <c r="M2" s="67"/>
      <c r="N2"/>
    </row>
    <row r="3" spans="1:14" ht="12.75" customHeight="1">
      <c r="A3" s="68" t="s">
        <v>0</v>
      </c>
      <c r="B3" s="70" t="s">
        <v>1</v>
      </c>
      <c r="C3" s="28"/>
      <c r="D3" s="72" t="s">
        <v>11</v>
      </c>
      <c r="E3" s="72"/>
      <c r="F3" s="72"/>
      <c r="G3" s="72"/>
      <c r="H3" s="72"/>
      <c r="I3" s="72"/>
      <c r="J3" s="72"/>
      <c r="K3" s="72"/>
      <c r="L3" s="72"/>
      <c r="M3" s="68" t="s">
        <v>2</v>
      </c>
      <c r="N3" s="7" t="s">
        <v>6</v>
      </c>
    </row>
    <row r="4" spans="1:14" ht="12.75">
      <c r="A4" s="69"/>
      <c r="B4" s="71"/>
      <c r="C4" s="29" t="s">
        <v>18</v>
      </c>
      <c r="D4" s="2">
        <v>45109</v>
      </c>
      <c r="E4" s="2">
        <f>D4+7</f>
        <v>45116</v>
      </c>
      <c r="F4" s="2">
        <f aca="true" t="shared" si="0" ref="F4:L4">E4+7</f>
        <v>45123</v>
      </c>
      <c r="G4" s="2">
        <f t="shared" si="0"/>
        <v>45130</v>
      </c>
      <c r="H4" s="2">
        <f t="shared" si="0"/>
        <v>45137</v>
      </c>
      <c r="I4" s="2">
        <f t="shared" si="0"/>
        <v>45144</v>
      </c>
      <c r="J4" s="33">
        <f t="shared" si="0"/>
        <v>45151</v>
      </c>
      <c r="K4" s="2">
        <f t="shared" si="0"/>
        <v>45158</v>
      </c>
      <c r="L4" s="2">
        <f t="shared" si="0"/>
        <v>45165</v>
      </c>
      <c r="M4" s="69"/>
      <c r="N4" s="7" t="s">
        <v>7</v>
      </c>
    </row>
    <row r="5" spans="1:14" s="23" customFormat="1" ht="12.75" customHeight="1">
      <c r="A5" s="24">
        <v>1</v>
      </c>
      <c r="B5" s="34" t="s">
        <v>30</v>
      </c>
      <c r="C5" s="21">
        <f>COUNTIF(D5:K5,"&lt;&gt;")</f>
        <v>3</v>
      </c>
      <c r="D5" s="3">
        <v>58.5</v>
      </c>
      <c r="E5" s="31">
        <v>53</v>
      </c>
      <c r="F5" s="49"/>
      <c r="G5" s="31">
        <v>50</v>
      </c>
      <c r="H5" s="24"/>
      <c r="I5" s="3"/>
      <c r="J5" s="31"/>
      <c r="K5" s="3"/>
      <c r="L5" s="3"/>
      <c r="M5" s="3">
        <f>SUM(D5:L5)</f>
        <v>161.5</v>
      </c>
      <c r="N5" s="22">
        <f aca="true" t="shared" si="1" ref="N5:N13">M5/C5</f>
        <v>53.833333333333336</v>
      </c>
    </row>
    <row r="6" spans="1:14" s="23" customFormat="1" ht="12.75">
      <c r="A6" s="24">
        <f aca="true" t="shared" si="2" ref="A6:A22">A5+1</f>
        <v>2</v>
      </c>
      <c r="B6" s="34" t="s">
        <v>77</v>
      </c>
      <c r="C6" s="21">
        <f>COUNTIF(D6:K6,"&lt;&gt;")</f>
        <v>3</v>
      </c>
      <c r="D6" s="3">
        <v>48</v>
      </c>
      <c r="E6" s="31">
        <v>54.5</v>
      </c>
      <c r="F6" s="49"/>
      <c r="G6" s="31">
        <v>43</v>
      </c>
      <c r="H6" s="24"/>
      <c r="I6" s="3"/>
      <c r="J6" s="31"/>
      <c r="K6" s="3"/>
      <c r="L6" s="3"/>
      <c r="M6" s="3">
        <f>SUM(D6:L6)</f>
        <v>145.5</v>
      </c>
      <c r="N6" s="22">
        <f t="shared" si="1"/>
        <v>48.5</v>
      </c>
    </row>
    <row r="7" spans="1:14" s="23" customFormat="1" ht="15">
      <c r="A7" s="24">
        <f t="shared" si="2"/>
        <v>3</v>
      </c>
      <c r="B7" s="45" t="s">
        <v>29</v>
      </c>
      <c r="C7" s="21">
        <f>COUNTIF(D7:K7,"&lt;&gt;")</f>
        <v>3</v>
      </c>
      <c r="D7" s="3">
        <v>52.5</v>
      </c>
      <c r="E7" s="31">
        <v>52</v>
      </c>
      <c r="F7" s="49"/>
      <c r="G7" s="31">
        <v>40</v>
      </c>
      <c r="H7" s="24"/>
      <c r="I7" s="3"/>
      <c r="J7" s="31"/>
      <c r="K7" s="3"/>
      <c r="L7" s="3"/>
      <c r="M7" s="3">
        <f>SUM(D7:L7)</f>
        <v>144.5</v>
      </c>
      <c r="N7" s="22">
        <f t="shared" si="1"/>
        <v>48.166666666666664</v>
      </c>
    </row>
    <row r="8" spans="1:14" s="23" customFormat="1" ht="12" customHeight="1">
      <c r="A8" s="24">
        <f t="shared" si="2"/>
        <v>4</v>
      </c>
      <c r="B8" s="34" t="s">
        <v>34</v>
      </c>
      <c r="C8" s="21">
        <f>COUNTIF(D8:K8,"&lt;&gt;")</f>
        <v>2</v>
      </c>
      <c r="D8" s="3">
        <v>52.5</v>
      </c>
      <c r="E8" s="31"/>
      <c r="F8" s="49"/>
      <c r="G8" s="31">
        <v>56.5</v>
      </c>
      <c r="H8" s="24"/>
      <c r="I8" s="3"/>
      <c r="J8" s="31"/>
      <c r="K8" s="3"/>
      <c r="L8" s="3"/>
      <c r="M8" s="3">
        <f>SUM(D8:L8)</f>
        <v>109</v>
      </c>
      <c r="N8" s="22">
        <f t="shared" si="1"/>
        <v>54.5</v>
      </c>
    </row>
    <row r="9" spans="1:14" s="23" customFormat="1" ht="15">
      <c r="A9" s="24">
        <f t="shared" si="2"/>
        <v>5</v>
      </c>
      <c r="B9" s="45" t="s">
        <v>75</v>
      </c>
      <c r="C9" s="21">
        <f>COUNTIF(D9:K9,"&lt;&gt;")</f>
        <v>3</v>
      </c>
      <c r="D9" s="3">
        <v>51.5</v>
      </c>
      <c r="E9" s="31">
        <v>42.5</v>
      </c>
      <c r="F9" s="50"/>
      <c r="G9" s="31">
        <v>5</v>
      </c>
      <c r="H9" s="24"/>
      <c r="I9" s="3"/>
      <c r="J9" s="31"/>
      <c r="K9" s="3"/>
      <c r="L9" s="3"/>
      <c r="M9" s="3">
        <f>SUM(D9:L9)</f>
        <v>99</v>
      </c>
      <c r="N9" s="22">
        <f t="shared" si="1"/>
        <v>33</v>
      </c>
    </row>
    <row r="10" spans="1:14" s="23" customFormat="1" ht="15">
      <c r="A10" s="24">
        <f t="shared" si="2"/>
        <v>6</v>
      </c>
      <c r="B10" s="47" t="s">
        <v>87</v>
      </c>
      <c r="C10" s="21">
        <f>COUNTIF(D10:K10,"&lt;&gt;")</f>
        <v>2</v>
      </c>
      <c r="D10" s="30">
        <v>50.5</v>
      </c>
      <c r="E10" s="31">
        <v>45</v>
      </c>
      <c r="F10" s="49"/>
      <c r="G10" s="31"/>
      <c r="H10" s="24"/>
      <c r="I10" s="3"/>
      <c r="J10" s="31"/>
      <c r="K10" s="3"/>
      <c r="L10" s="3"/>
      <c r="M10" s="3">
        <f>SUM(D10:L10)</f>
        <v>95.5</v>
      </c>
      <c r="N10" s="22">
        <f t="shared" si="1"/>
        <v>47.75</v>
      </c>
    </row>
    <row r="11" spans="1:14" s="23" customFormat="1" ht="12.75">
      <c r="A11" s="24">
        <f t="shared" si="2"/>
        <v>7</v>
      </c>
      <c r="B11" s="34" t="s">
        <v>81</v>
      </c>
      <c r="C11" s="21">
        <f>COUNTIF(D11:K11,"&lt;&gt;")</f>
        <v>2</v>
      </c>
      <c r="D11" s="3"/>
      <c r="E11" s="31">
        <v>45.5</v>
      </c>
      <c r="F11" s="49"/>
      <c r="G11" s="31">
        <v>37.5</v>
      </c>
      <c r="H11" s="24"/>
      <c r="I11" s="3"/>
      <c r="J11" s="31"/>
      <c r="K11" s="3"/>
      <c r="L11" s="3"/>
      <c r="M11" s="3">
        <f>SUM(D11:L11)</f>
        <v>83</v>
      </c>
      <c r="N11" s="22">
        <f t="shared" si="1"/>
        <v>41.5</v>
      </c>
    </row>
    <row r="12" spans="1:14" s="23" customFormat="1" ht="12.75">
      <c r="A12" s="24">
        <f t="shared" si="2"/>
        <v>8</v>
      </c>
      <c r="B12" s="34" t="s">
        <v>86</v>
      </c>
      <c r="C12" s="21">
        <f>COUNTIF(D12:K12,"&lt;&gt;")</f>
        <v>2</v>
      </c>
      <c r="D12" s="30">
        <v>28</v>
      </c>
      <c r="E12" s="31">
        <v>34</v>
      </c>
      <c r="F12" s="49"/>
      <c r="G12" s="31"/>
      <c r="H12" s="24"/>
      <c r="I12" s="3"/>
      <c r="J12" s="31"/>
      <c r="K12" s="3"/>
      <c r="L12" s="3"/>
      <c r="M12" s="3">
        <f>SUM(D12:L12)</f>
        <v>62</v>
      </c>
      <c r="N12" s="22">
        <f t="shared" si="1"/>
        <v>31</v>
      </c>
    </row>
    <row r="13" spans="1:14" s="23" customFormat="1" ht="12.75">
      <c r="A13" s="24">
        <f t="shared" si="2"/>
        <v>9</v>
      </c>
      <c r="B13" s="34" t="s">
        <v>37</v>
      </c>
      <c r="C13" s="21">
        <f>COUNTIF(D13:K13,"&lt;&gt;")</f>
        <v>3</v>
      </c>
      <c r="D13" s="3" t="s">
        <v>72</v>
      </c>
      <c r="E13" s="31">
        <v>35</v>
      </c>
      <c r="F13" s="49"/>
      <c r="G13" s="31">
        <v>23</v>
      </c>
      <c r="H13" s="24"/>
      <c r="I13" s="3"/>
      <c r="J13" s="31"/>
      <c r="K13" s="3"/>
      <c r="L13" s="3"/>
      <c r="M13" s="3">
        <f>SUM(D13:L13)</f>
        <v>58</v>
      </c>
      <c r="N13" s="22">
        <f t="shared" si="1"/>
        <v>19.333333333333332</v>
      </c>
    </row>
    <row r="14" spans="1:14" s="23" customFormat="1" ht="12.75">
      <c r="A14" s="24">
        <f t="shared" si="2"/>
        <v>10</v>
      </c>
      <c r="B14" s="34" t="s">
        <v>76</v>
      </c>
      <c r="C14" s="21">
        <f>COUNTIF(D14:K14,"&lt;&gt;")</f>
        <v>1</v>
      </c>
      <c r="D14" s="30">
        <v>53</v>
      </c>
      <c r="E14" s="31"/>
      <c r="F14" s="49"/>
      <c r="G14" s="31"/>
      <c r="H14" s="24"/>
      <c r="I14" s="3"/>
      <c r="J14" s="31"/>
      <c r="K14" s="3"/>
      <c r="L14" s="3"/>
      <c r="M14" s="3">
        <f>SUM(D14:L14)</f>
        <v>53</v>
      </c>
      <c r="N14" s="22">
        <f aca="true" t="shared" si="3" ref="N14:N22">M14/C14</f>
        <v>53</v>
      </c>
    </row>
    <row r="15" spans="1:14" s="23" customFormat="1" ht="12.75">
      <c r="A15" s="24">
        <f t="shared" si="2"/>
        <v>11</v>
      </c>
      <c r="B15" s="34" t="s">
        <v>82</v>
      </c>
      <c r="C15" s="21">
        <f>COUNTIF(D15:K15,"&lt;&gt;")</f>
        <v>1</v>
      </c>
      <c r="D15" s="3"/>
      <c r="E15" s="31">
        <v>46</v>
      </c>
      <c r="F15" s="49"/>
      <c r="G15" s="31"/>
      <c r="H15" s="24"/>
      <c r="I15" s="3"/>
      <c r="J15" s="31"/>
      <c r="K15" s="3"/>
      <c r="L15" s="3"/>
      <c r="M15" s="3">
        <f>SUM(D15:L15)</f>
        <v>46</v>
      </c>
      <c r="N15" s="22">
        <f t="shared" si="3"/>
        <v>46</v>
      </c>
    </row>
    <row r="16" spans="1:14" s="23" customFormat="1" ht="12.75">
      <c r="A16" s="24">
        <f t="shared" si="2"/>
        <v>12</v>
      </c>
      <c r="B16" s="34" t="s">
        <v>93</v>
      </c>
      <c r="C16" s="21">
        <f>COUNTIF(D16:K16,"&lt;&gt;")</f>
        <v>1</v>
      </c>
      <c r="D16" s="3"/>
      <c r="E16" s="31"/>
      <c r="F16" s="49"/>
      <c r="G16" s="31">
        <v>45.5</v>
      </c>
      <c r="H16" s="24"/>
      <c r="I16" s="3"/>
      <c r="J16" s="31"/>
      <c r="K16" s="3"/>
      <c r="L16" s="3"/>
      <c r="M16" s="3">
        <f>SUM(D16:L16)</f>
        <v>45.5</v>
      </c>
      <c r="N16" s="22">
        <f t="shared" si="3"/>
        <v>45.5</v>
      </c>
    </row>
    <row r="17" spans="1:14" s="23" customFormat="1" ht="12.75">
      <c r="A17" s="24">
        <f t="shared" si="2"/>
        <v>13</v>
      </c>
      <c r="B17" s="34" t="s">
        <v>83</v>
      </c>
      <c r="C17" s="21">
        <f>COUNTIF(D17:K17,"&lt;&gt;")</f>
        <v>1</v>
      </c>
      <c r="D17" s="3"/>
      <c r="E17" s="31">
        <v>45</v>
      </c>
      <c r="F17" s="49"/>
      <c r="G17" s="31"/>
      <c r="H17" s="24"/>
      <c r="I17" s="3"/>
      <c r="J17" s="31"/>
      <c r="K17" s="3"/>
      <c r="L17" s="3"/>
      <c r="M17" s="3">
        <f>SUM(D17:L17)</f>
        <v>45</v>
      </c>
      <c r="N17" s="22">
        <f t="shared" si="3"/>
        <v>45</v>
      </c>
    </row>
    <row r="18" spans="1:14" s="23" customFormat="1" ht="12.75">
      <c r="A18" s="24">
        <f t="shared" si="2"/>
        <v>14</v>
      </c>
      <c r="B18" s="34" t="s">
        <v>92</v>
      </c>
      <c r="C18" s="21">
        <f>COUNTIF(D18:K18,"&lt;&gt;")</f>
        <v>1</v>
      </c>
      <c r="D18" s="3"/>
      <c r="E18" s="31"/>
      <c r="F18" s="49"/>
      <c r="G18" s="31">
        <v>38</v>
      </c>
      <c r="H18" s="24"/>
      <c r="I18" s="3"/>
      <c r="J18" s="31"/>
      <c r="K18" s="3"/>
      <c r="L18" s="3"/>
      <c r="M18" s="3">
        <f>SUM(D18:L18)</f>
        <v>38</v>
      </c>
      <c r="N18" s="22">
        <f t="shared" si="3"/>
        <v>38</v>
      </c>
    </row>
    <row r="19" spans="1:14" s="23" customFormat="1" ht="12.75">
      <c r="A19" s="24">
        <f t="shared" si="2"/>
        <v>15</v>
      </c>
      <c r="B19" s="34" t="s">
        <v>80</v>
      </c>
      <c r="C19" s="21">
        <f>COUNTIF(D19:K19,"&lt;&gt;")</f>
        <v>1</v>
      </c>
      <c r="D19" s="3"/>
      <c r="E19" s="31">
        <v>37.5</v>
      </c>
      <c r="F19" s="49"/>
      <c r="G19" s="31"/>
      <c r="H19" s="24"/>
      <c r="I19" s="3"/>
      <c r="J19" s="31"/>
      <c r="K19" s="3"/>
      <c r="L19" s="3"/>
      <c r="M19" s="3">
        <f>SUM(D19:L19)</f>
        <v>37.5</v>
      </c>
      <c r="N19" s="22">
        <f>M19/C19</f>
        <v>37.5</v>
      </c>
    </row>
    <row r="20" spans="1:14" s="23" customFormat="1" ht="12.75">
      <c r="A20" s="24">
        <f t="shared" si="2"/>
        <v>16</v>
      </c>
      <c r="B20" s="34" t="s">
        <v>89</v>
      </c>
      <c r="C20" s="21">
        <f>COUNTIF(D20:K20,"&lt;&gt;")</f>
        <v>1</v>
      </c>
      <c r="D20" s="3"/>
      <c r="E20" s="31">
        <v>35.5</v>
      </c>
      <c r="F20" s="49"/>
      <c r="G20" s="31"/>
      <c r="H20" s="24"/>
      <c r="I20" s="3"/>
      <c r="J20" s="31"/>
      <c r="K20" s="3"/>
      <c r="L20" s="3"/>
      <c r="M20" s="3">
        <f>SUM(D20:L20)</f>
        <v>35.5</v>
      </c>
      <c r="N20" s="22">
        <f>M20/C20</f>
        <v>35.5</v>
      </c>
    </row>
    <row r="21" spans="1:14" s="23" customFormat="1" ht="15">
      <c r="A21" s="24">
        <f t="shared" si="2"/>
        <v>17</v>
      </c>
      <c r="B21" s="45" t="s">
        <v>84</v>
      </c>
      <c r="C21" s="21">
        <f>COUNTIF(D21:K21,"&lt;&gt;")</f>
        <v>1</v>
      </c>
      <c r="D21" s="30"/>
      <c r="E21" s="31">
        <v>33</v>
      </c>
      <c r="F21" s="49"/>
      <c r="G21" s="31"/>
      <c r="H21" s="24"/>
      <c r="I21" s="3"/>
      <c r="J21" s="31"/>
      <c r="K21" s="3"/>
      <c r="L21" s="3"/>
      <c r="M21" s="3">
        <f>SUM(D21:L21)</f>
        <v>33</v>
      </c>
      <c r="N21" s="22">
        <f>M21/C21</f>
        <v>33</v>
      </c>
    </row>
    <row r="22" spans="1:14" s="23" customFormat="1" ht="12.75">
      <c r="A22" s="24">
        <f t="shared" si="2"/>
        <v>18</v>
      </c>
      <c r="B22" s="34" t="s">
        <v>85</v>
      </c>
      <c r="C22" s="21">
        <f>COUNTIF(D22:K22,"&lt;&gt;")</f>
        <v>1</v>
      </c>
      <c r="D22" s="3"/>
      <c r="E22" s="31">
        <v>23</v>
      </c>
      <c r="F22" s="49"/>
      <c r="G22" s="31"/>
      <c r="H22" s="24"/>
      <c r="I22" s="3"/>
      <c r="J22" s="31"/>
      <c r="K22" s="3"/>
      <c r="L22" s="3"/>
      <c r="M22" s="3">
        <f>SUM(D22:L22)</f>
        <v>23</v>
      </c>
      <c r="N22" s="22">
        <f t="shared" si="3"/>
        <v>23</v>
      </c>
    </row>
    <row r="23" spans="1:14" ht="12.75">
      <c r="A23" s="55" t="s">
        <v>31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</row>
    <row r="24" spans="1:14" ht="12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0"/>
    </row>
    <row r="25" spans="1:14" ht="12.75">
      <c r="A25" s="54" t="s">
        <v>3</v>
      </c>
      <c r="B25" s="53" t="s">
        <v>5</v>
      </c>
      <c r="C25" s="27" t="s">
        <v>7</v>
      </c>
      <c r="D25" s="7">
        <f>SUM(D5:D22)/D27</f>
        <v>43.833333333333336</v>
      </c>
      <c r="E25" s="7">
        <f>SUM(E5:E22)/E27</f>
        <v>41.535714285714285</v>
      </c>
      <c r="F25" s="49"/>
      <c r="G25" s="7">
        <f>SUM(G5:G22)/G27</f>
        <v>37.611111111111114</v>
      </c>
      <c r="H25" s="7"/>
      <c r="I25" s="7"/>
      <c r="J25" s="31"/>
      <c r="K25" s="7"/>
      <c r="L25" s="7"/>
      <c r="M25" s="4"/>
      <c r="N25" s="13"/>
    </row>
    <row r="26" spans="1:14" ht="12.75">
      <c r="A26" s="54"/>
      <c r="B26" s="53"/>
      <c r="C26" s="27" t="s">
        <v>19</v>
      </c>
      <c r="D26" s="7">
        <f>MAX(D5:D22)</f>
        <v>58.5</v>
      </c>
      <c r="E26" s="7">
        <f>MAX(E5:E22)</f>
        <v>54.5</v>
      </c>
      <c r="F26" s="49"/>
      <c r="G26" s="7">
        <f>MAX(G5:G22)</f>
        <v>56.5</v>
      </c>
      <c r="H26" s="7"/>
      <c r="I26" s="7"/>
      <c r="J26" s="31"/>
      <c r="K26" s="7"/>
      <c r="L26" s="7"/>
      <c r="M26" s="11"/>
      <c r="N26" s="12"/>
    </row>
    <row r="27" spans="1:14" ht="12.75">
      <c r="A27" s="54"/>
      <c r="B27" s="53"/>
      <c r="C27" s="27" t="s">
        <v>6</v>
      </c>
      <c r="D27" s="9">
        <f>COUNTIF(D5:D22,"&lt;&gt;")</f>
        <v>9</v>
      </c>
      <c r="E27" s="9">
        <f>COUNTIF(E5:E22,"&lt;&gt;")</f>
        <v>14</v>
      </c>
      <c r="F27" s="49"/>
      <c r="G27" s="9">
        <f>COUNTIF(G5:G22,"&lt;&gt;")</f>
        <v>9</v>
      </c>
      <c r="H27" s="9"/>
      <c r="I27" s="9"/>
      <c r="J27" s="31"/>
      <c r="K27" s="9"/>
      <c r="L27" s="9"/>
      <c r="M27" s="13"/>
      <c r="N27" s="12"/>
    </row>
    <row r="28" spans="1:14" ht="12.75">
      <c r="A28" s="54"/>
      <c r="B28" s="52" t="s">
        <v>4</v>
      </c>
      <c r="C28" s="26" t="s">
        <v>20</v>
      </c>
      <c r="D28" s="6" t="s">
        <v>16</v>
      </c>
      <c r="E28" s="6" t="s">
        <v>16</v>
      </c>
      <c r="F28" s="49"/>
      <c r="G28" s="6" t="s">
        <v>16</v>
      </c>
      <c r="H28" s="6"/>
      <c r="I28" s="6"/>
      <c r="J28" s="31"/>
      <c r="K28" s="6"/>
      <c r="L28" s="6"/>
      <c r="M28" s="14"/>
      <c r="N28" s="12"/>
    </row>
    <row r="29" spans="1:14" ht="12.75">
      <c r="A29" s="54"/>
      <c r="B29" s="52"/>
      <c r="C29" s="26" t="s">
        <v>21</v>
      </c>
      <c r="D29" s="6" t="s">
        <v>25</v>
      </c>
      <c r="E29" s="6" t="s">
        <v>25</v>
      </c>
      <c r="F29" s="49"/>
      <c r="G29" s="6" t="s">
        <v>25</v>
      </c>
      <c r="H29" s="6"/>
      <c r="I29" s="6"/>
      <c r="J29" s="31"/>
      <c r="K29" s="6"/>
      <c r="L29" s="18"/>
      <c r="M29" s="15"/>
      <c r="N29" s="16"/>
    </row>
    <row r="30" spans="1:14" ht="12.75">
      <c r="A30" s="54"/>
      <c r="B30" s="52"/>
      <c r="C30" s="26" t="s">
        <v>22</v>
      </c>
      <c r="D30" s="32" t="s">
        <v>33</v>
      </c>
      <c r="E30" s="32" t="s">
        <v>95</v>
      </c>
      <c r="F30" s="49"/>
      <c r="G30" s="32" t="s">
        <v>33</v>
      </c>
      <c r="H30" s="6"/>
      <c r="I30" s="6"/>
      <c r="J30" s="31"/>
      <c r="K30" s="6"/>
      <c r="L30" s="6"/>
      <c r="M30" s="15"/>
      <c r="N30" s="16"/>
    </row>
    <row r="31" spans="1:14" ht="12.75" customHeight="1">
      <c r="A31" s="54"/>
      <c r="B31" s="52"/>
      <c r="C31" s="26" t="s">
        <v>23</v>
      </c>
      <c r="D31" s="6" t="s">
        <v>26</v>
      </c>
      <c r="E31" s="6" t="s">
        <v>26</v>
      </c>
      <c r="F31" s="49"/>
      <c r="G31" s="6" t="s">
        <v>26</v>
      </c>
      <c r="H31" s="6"/>
      <c r="I31" s="6"/>
      <c r="J31" s="31"/>
      <c r="K31" s="6"/>
      <c r="L31" s="18"/>
      <c r="M31" s="15"/>
      <c r="N31" s="16"/>
    </row>
    <row r="32" spans="1:14" s="5" customFormat="1" ht="12.75" customHeight="1">
      <c r="A32" s="54"/>
      <c r="B32" s="52"/>
      <c r="C32" s="26" t="s">
        <v>24</v>
      </c>
      <c r="D32" s="6" t="s">
        <v>17</v>
      </c>
      <c r="E32" s="6" t="s">
        <v>17</v>
      </c>
      <c r="F32" s="49"/>
      <c r="G32" s="6" t="s">
        <v>17</v>
      </c>
      <c r="H32" s="6"/>
      <c r="I32" s="6"/>
      <c r="J32" s="31"/>
      <c r="K32" s="6"/>
      <c r="L32" s="6"/>
      <c r="M32" s="15"/>
      <c r="N32" s="16"/>
    </row>
    <row r="33" spans="1:14" s="8" customFormat="1" ht="12.75">
      <c r="A33" s="19"/>
      <c r="B33" s="4"/>
      <c r="C33" s="4"/>
      <c r="D33" s="20">
        <v>33</v>
      </c>
      <c r="E33" s="20">
        <v>61</v>
      </c>
      <c r="F33" s="20"/>
      <c r="G33" s="20">
        <v>34</v>
      </c>
      <c r="H33" s="17"/>
      <c r="I33" s="17"/>
      <c r="J33" s="17"/>
      <c r="K33" s="17"/>
      <c r="L33" s="17"/>
      <c r="M33" s="15"/>
      <c r="N33" s="16"/>
    </row>
    <row r="34" spans="1:14" s="10" customFormat="1" ht="12.75">
      <c r="A34" s="4"/>
      <c r="B34" s="4"/>
      <c r="C34" s="4"/>
      <c r="D34" s="1"/>
      <c r="E34" s="1"/>
      <c r="F34" s="1"/>
      <c r="G34" s="1"/>
      <c r="H34" s="1"/>
      <c r="I34" s="1"/>
      <c r="J34" s="1"/>
      <c r="K34" s="1"/>
      <c r="L34" s="1"/>
      <c r="M34"/>
      <c r="N34" s="8"/>
    </row>
    <row r="35" ht="11.25" customHeight="1"/>
    <row r="37" ht="12.75">
      <c r="O37" s="8"/>
    </row>
  </sheetData>
  <sheetProtection/>
  <mergeCells count="11">
    <mergeCell ref="D3:L3"/>
    <mergeCell ref="B28:B32"/>
    <mergeCell ref="B25:B27"/>
    <mergeCell ref="A25:A32"/>
    <mergeCell ref="A23:N24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="97" zoomScaleNormal="97" zoomScalePageLayoutView="0" workbookViewId="0" topLeftCell="A46">
      <selection activeCell="D48" sqref="D48:D56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0" t="s">
        <v>15</v>
      </c>
      <c r="B1" s="90"/>
      <c r="C1" s="90"/>
      <c r="D1" s="90"/>
      <c r="E1" s="90"/>
      <c r="F1" s="90"/>
      <c r="G1" s="39"/>
      <c r="H1" s="39"/>
    </row>
    <row r="2" spans="1:8" ht="13.5" customHeight="1">
      <c r="A2" s="91">
        <v>45109</v>
      </c>
      <c r="B2" s="92"/>
      <c r="C2" s="92"/>
      <c r="D2" s="91">
        <v>45109</v>
      </c>
      <c r="E2" s="92"/>
      <c r="F2" s="92"/>
      <c r="G2" s="4"/>
      <c r="H2" s="4"/>
    </row>
    <row r="3" spans="1:6" ht="13.5" customHeight="1">
      <c r="A3" s="92" t="s">
        <v>9</v>
      </c>
      <c r="B3" s="92"/>
      <c r="C3" s="92"/>
      <c r="D3" s="92" t="s">
        <v>10</v>
      </c>
      <c r="E3" s="92"/>
      <c r="F3" s="92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36" t="s">
        <v>77</v>
      </c>
      <c r="B5" s="37">
        <v>32</v>
      </c>
      <c r="C5" s="37">
        <f aca="true" t="shared" si="0" ref="C5:C13">ABS(30-B5)</f>
        <v>2</v>
      </c>
      <c r="D5" s="36" t="s">
        <v>73</v>
      </c>
      <c r="E5" s="36">
        <v>201</v>
      </c>
      <c r="F5" s="36">
        <f aca="true" t="shared" si="1" ref="F5:F13">ABS(190-E5)</f>
        <v>11</v>
      </c>
      <c r="H5" s="42"/>
      <c r="J5" s="42"/>
      <c r="K5" s="43"/>
    </row>
    <row r="6" spans="1:11" ht="15">
      <c r="A6" s="45" t="s">
        <v>29</v>
      </c>
      <c r="B6" s="35">
        <v>35</v>
      </c>
      <c r="C6" s="48">
        <f t="shared" si="0"/>
        <v>5</v>
      </c>
      <c r="D6" s="45" t="s">
        <v>75</v>
      </c>
      <c r="E6" s="45">
        <v>159</v>
      </c>
      <c r="F6" s="47">
        <f t="shared" si="1"/>
        <v>31</v>
      </c>
      <c r="H6" s="42"/>
      <c r="J6" s="42"/>
      <c r="K6" s="43"/>
    </row>
    <row r="7" spans="1:11" ht="15">
      <c r="A7" s="34" t="s">
        <v>30</v>
      </c>
      <c r="B7" s="44">
        <v>25</v>
      </c>
      <c r="C7" s="48">
        <f t="shared" si="0"/>
        <v>5</v>
      </c>
      <c r="D7" s="34" t="s">
        <v>34</v>
      </c>
      <c r="E7" s="34">
        <v>280</v>
      </c>
      <c r="F7" s="47">
        <f t="shared" si="1"/>
        <v>90</v>
      </c>
      <c r="H7" s="42"/>
      <c r="J7" s="42"/>
      <c r="K7" s="43"/>
    </row>
    <row r="8" spans="1:11" ht="15">
      <c r="A8" s="47" t="s">
        <v>73</v>
      </c>
      <c r="B8" s="48">
        <v>24</v>
      </c>
      <c r="C8" s="48">
        <f t="shared" si="0"/>
        <v>6</v>
      </c>
      <c r="D8" s="47" t="s">
        <v>77</v>
      </c>
      <c r="E8" s="47">
        <v>300</v>
      </c>
      <c r="F8" s="47">
        <f t="shared" si="1"/>
        <v>110</v>
      </c>
      <c r="H8" s="42"/>
      <c r="J8" s="42"/>
      <c r="K8" s="43"/>
    </row>
    <row r="9" spans="1:11" ht="15">
      <c r="A9" s="34" t="s">
        <v>76</v>
      </c>
      <c r="B9" s="35">
        <v>24</v>
      </c>
      <c r="C9" s="48">
        <f t="shared" si="0"/>
        <v>6</v>
      </c>
      <c r="D9" s="45" t="s">
        <v>29</v>
      </c>
      <c r="E9" s="34">
        <v>33</v>
      </c>
      <c r="F9" s="47">
        <f t="shared" si="1"/>
        <v>157</v>
      </c>
      <c r="H9" s="42"/>
      <c r="J9" s="42"/>
      <c r="K9" s="43"/>
    </row>
    <row r="10" spans="1:11" ht="15">
      <c r="A10" s="45" t="s">
        <v>75</v>
      </c>
      <c r="B10" s="44">
        <v>19</v>
      </c>
      <c r="C10" s="48">
        <f t="shared" si="0"/>
        <v>11</v>
      </c>
      <c r="D10" s="34" t="s">
        <v>74</v>
      </c>
      <c r="E10" s="34">
        <v>11</v>
      </c>
      <c r="F10" s="47">
        <f t="shared" si="1"/>
        <v>179</v>
      </c>
      <c r="H10" s="42"/>
      <c r="J10" s="42"/>
      <c r="K10" s="43"/>
    </row>
    <row r="11" spans="1:11" ht="15">
      <c r="A11" s="34" t="s">
        <v>34</v>
      </c>
      <c r="B11" s="35">
        <v>54</v>
      </c>
      <c r="C11" s="48">
        <f t="shared" si="0"/>
        <v>24</v>
      </c>
      <c r="D11" s="34" t="s">
        <v>76</v>
      </c>
      <c r="E11" s="34">
        <v>7</v>
      </c>
      <c r="F11" s="47">
        <f t="shared" si="1"/>
        <v>183</v>
      </c>
      <c r="H11" s="42"/>
      <c r="J11" s="42"/>
      <c r="K11" s="43"/>
    </row>
    <row r="12" spans="1:11" ht="15">
      <c r="A12" s="34" t="s">
        <v>74</v>
      </c>
      <c r="B12" s="35">
        <v>57</v>
      </c>
      <c r="C12" s="48">
        <f t="shared" si="0"/>
        <v>27</v>
      </c>
      <c r="D12" s="34" t="s">
        <v>37</v>
      </c>
      <c r="E12" s="34">
        <v>0</v>
      </c>
      <c r="F12" s="47">
        <f t="shared" si="1"/>
        <v>190</v>
      </c>
      <c r="H12" s="42"/>
      <c r="J12" s="42"/>
      <c r="K12" s="43"/>
    </row>
    <row r="13" spans="1:11" ht="15">
      <c r="A13" s="34" t="s">
        <v>37</v>
      </c>
      <c r="B13" s="35">
        <v>0</v>
      </c>
      <c r="C13" s="48">
        <f t="shared" si="0"/>
        <v>30</v>
      </c>
      <c r="D13" s="34" t="s">
        <v>30</v>
      </c>
      <c r="E13" s="45">
        <v>432</v>
      </c>
      <c r="F13" s="47">
        <f t="shared" si="1"/>
        <v>242</v>
      </c>
      <c r="H13" s="42"/>
      <c r="J13" s="42"/>
      <c r="K13" s="43"/>
    </row>
    <row r="14" spans="1:11" ht="15">
      <c r="A14" s="45"/>
      <c r="B14" s="44"/>
      <c r="C14" s="44"/>
      <c r="D14" s="34"/>
      <c r="E14" s="34"/>
      <c r="F14" s="45"/>
      <c r="H14" s="42"/>
      <c r="J14" s="42"/>
      <c r="K14" s="43"/>
    </row>
    <row r="15" spans="1:6" ht="15">
      <c r="A15" s="45"/>
      <c r="B15" s="44"/>
      <c r="C15" s="44"/>
      <c r="D15" s="45"/>
      <c r="E15" s="34"/>
      <c r="F15" s="45"/>
    </row>
    <row r="16" spans="1:6" ht="12.75">
      <c r="A16" s="93" t="s">
        <v>14</v>
      </c>
      <c r="B16" s="94"/>
      <c r="C16" s="94"/>
      <c r="D16" s="94"/>
      <c r="E16" s="94"/>
      <c r="F16" s="95"/>
    </row>
    <row r="17" spans="1:8" ht="12.75">
      <c r="A17" s="73" t="s">
        <v>27</v>
      </c>
      <c r="B17" s="74"/>
      <c r="C17" s="75"/>
      <c r="D17" s="73" t="s">
        <v>28</v>
      </c>
      <c r="E17" s="74"/>
      <c r="F17" s="75"/>
      <c r="G17" s="40"/>
      <c r="H17" s="40"/>
    </row>
    <row r="18" spans="1:8" ht="12.75">
      <c r="A18" s="76"/>
      <c r="B18" s="77"/>
      <c r="C18" s="78"/>
      <c r="D18" s="76"/>
      <c r="E18" s="77"/>
      <c r="F18" s="78"/>
      <c r="G18" s="40"/>
      <c r="H18" s="40"/>
    </row>
    <row r="19" spans="1:8" ht="12.75">
      <c r="A19" s="79" t="s">
        <v>78</v>
      </c>
      <c r="B19" s="80"/>
      <c r="C19" s="81"/>
      <c r="D19" s="79" t="s">
        <v>79</v>
      </c>
      <c r="E19" s="85"/>
      <c r="F19" s="86"/>
      <c r="G19" s="41"/>
      <c r="H19" s="41"/>
    </row>
    <row r="20" spans="1:8" ht="12.75">
      <c r="A20" s="82"/>
      <c r="B20" s="83"/>
      <c r="C20" s="84"/>
      <c r="D20" s="87"/>
      <c r="E20" s="88"/>
      <c r="F20" s="89"/>
      <c r="G20" s="41"/>
      <c r="H20" s="41"/>
    </row>
    <row r="21" spans="1:6" ht="12.75">
      <c r="A21" s="90" t="s">
        <v>15</v>
      </c>
      <c r="B21" s="90"/>
      <c r="C21" s="90"/>
      <c r="D21" s="90"/>
      <c r="E21" s="90"/>
      <c r="F21" s="90"/>
    </row>
    <row r="22" spans="1:6" ht="12.75">
      <c r="A22" s="91">
        <v>45109</v>
      </c>
      <c r="B22" s="92"/>
      <c r="C22" s="92"/>
      <c r="D22" s="91">
        <v>45109</v>
      </c>
      <c r="E22" s="92"/>
      <c r="F22" s="92"/>
    </row>
    <row r="23" spans="1:6" ht="12.75">
      <c r="A23" s="92" t="s">
        <v>9</v>
      </c>
      <c r="B23" s="92"/>
      <c r="C23" s="92"/>
      <c r="D23" s="92" t="s">
        <v>10</v>
      </c>
      <c r="E23" s="92"/>
      <c r="F23" s="92"/>
    </row>
    <row r="24" spans="1:6" ht="12.75">
      <c r="A24" s="25" t="s">
        <v>1</v>
      </c>
      <c r="B24" s="25" t="s">
        <v>12</v>
      </c>
      <c r="C24" s="25" t="s">
        <v>13</v>
      </c>
      <c r="D24" s="25"/>
      <c r="E24" s="25" t="s">
        <v>12</v>
      </c>
      <c r="F24" s="25" t="s">
        <v>13</v>
      </c>
    </row>
    <row r="25" spans="1:6" ht="15">
      <c r="A25" s="34" t="s">
        <v>80</v>
      </c>
      <c r="B25" s="51">
        <v>22.35</v>
      </c>
      <c r="C25" s="44">
        <f aca="true" t="shared" si="2" ref="C25:C38">ABS(22.59-B25)</f>
        <v>0.23999999999999844</v>
      </c>
      <c r="D25" s="45" t="s">
        <v>75</v>
      </c>
      <c r="E25" s="34">
        <v>1</v>
      </c>
      <c r="F25" s="47">
        <f aca="true" t="shared" si="3" ref="F25:F38">ABS(1-E25)</f>
        <v>0</v>
      </c>
    </row>
    <row r="26" spans="1:6" ht="15">
      <c r="A26" s="34" t="s">
        <v>86</v>
      </c>
      <c r="B26" s="51">
        <v>23.54</v>
      </c>
      <c r="C26" s="44">
        <f t="shared" si="2"/>
        <v>0.9499999999999993</v>
      </c>
      <c r="D26" s="47" t="s">
        <v>87</v>
      </c>
      <c r="E26" s="47">
        <v>1</v>
      </c>
      <c r="F26" s="47">
        <f t="shared" si="3"/>
        <v>0</v>
      </c>
    </row>
    <row r="27" spans="1:6" ht="15">
      <c r="A27" s="34" t="s">
        <v>81</v>
      </c>
      <c r="B27" s="51">
        <v>25.42</v>
      </c>
      <c r="C27" s="44">
        <f t="shared" si="2"/>
        <v>2.830000000000002</v>
      </c>
      <c r="D27" s="34" t="s">
        <v>88</v>
      </c>
      <c r="E27" s="34">
        <v>1</v>
      </c>
      <c r="F27" s="47">
        <f t="shared" si="3"/>
        <v>0</v>
      </c>
    </row>
    <row r="28" spans="1:6" ht="15">
      <c r="A28" s="45" t="s">
        <v>84</v>
      </c>
      <c r="B28" s="51">
        <v>26.12</v>
      </c>
      <c r="C28" s="44">
        <f t="shared" si="2"/>
        <v>3.530000000000001</v>
      </c>
      <c r="D28" s="34" t="s">
        <v>37</v>
      </c>
      <c r="E28" s="34">
        <v>1</v>
      </c>
      <c r="F28" s="47">
        <f t="shared" si="3"/>
        <v>0</v>
      </c>
    </row>
    <row r="29" spans="1:6" ht="15">
      <c r="A29" s="34" t="s">
        <v>30</v>
      </c>
      <c r="B29" s="51">
        <v>28.5</v>
      </c>
      <c r="C29" s="44">
        <f t="shared" si="2"/>
        <v>5.91</v>
      </c>
      <c r="D29" s="45" t="s">
        <v>89</v>
      </c>
      <c r="E29" s="34">
        <v>1</v>
      </c>
      <c r="F29" s="47">
        <f t="shared" si="3"/>
        <v>0</v>
      </c>
    </row>
    <row r="30" spans="1:6" ht="15">
      <c r="A30" s="45" t="s">
        <v>87</v>
      </c>
      <c r="B30" s="51">
        <v>28.5</v>
      </c>
      <c r="C30" s="44">
        <f t="shared" si="2"/>
        <v>5.91</v>
      </c>
      <c r="D30" s="34" t="s">
        <v>85</v>
      </c>
      <c r="E30" s="34">
        <v>0</v>
      </c>
      <c r="F30" s="47">
        <f t="shared" si="3"/>
        <v>1</v>
      </c>
    </row>
    <row r="31" spans="1:6" ht="15">
      <c r="A31" s="34" t="s">
        <v>82</v>
      </c>
      <c r="B31" s="51">
        <v>28.74</v>
      </c>
      <c r="C31" s="44">
        <f t="shared" si="2"/>
        <v>6.149999999999999</v>
      </c>
      <c r="D31" s="34" t="s">
        <v>80</v>
      </c>
      <c r="E31" s="34">
        <v>3</v>
      </c>
      <c r="F31" s="47">
        <f t="shared" si="3"/>
        <v>2</v>
      </c>
    </row>
    <row r="32" spans="1:6" ht="15">
      <c r="A32" s="45" t="s">
        <v>29</v>
      </c>
      <c r="B32" s="51">
        <v>30</v>
      </c>
      <c r="C32" s="44">
        <f t="shared" si="2"/>
        <v>7.41</v>
      </c>
      <c r="D32" s="45" t="s">
        <v>84</v>
      </c>
      <c r="E32" s="34">
        <v>3</v>
      </c>
      <c r="F32" s="47">
        <f t="shared" si="3"/>
        <v>2</v>
      </c>
    </row>
    <row r="33" spans="1:6" ht="15">
      <c r="A33" s="34" t="s">
        <v>88</v>
      </c>
      <c r="B33" s="51">
        <v>30</v>
      </c>
      <c r="C33" s="44">
        <f t="shared" si="2"/>
        <v>7.41</v>
      </c>
      <c r="D33" s="34" t="s">
        <v>86</v>
      </c>
      <c r="E33" s="34">
        <v>5</v>
      </c>
      <c r="F33" s="47">
        <f t="shared" si="3"/>
        <v>4</v>
      </c>
    </row>
    <row r="34" spans="1:6" ht="15">
      <c r="A34" s="45" t="s">
        <v>75</v>
      </c>
      <c r="B34" s="51">
        <v>34.7</v>
      </c>
      <c r="C34" s="44">
        <f t="shared" si="2"/>
        <v>12.110000000000003</v>
      </c>
      <c r="D34" s="34" t="s">
        <v>82</v>
      </c>
      <c r="E34" s="34">
        <v>5</v>
      </c>
      <c r="F34" s="47">
        <f t="shared" si="3"/>
        <v>4</v>
      </c>
    </row>
    <row r="35" spans="1:6" ht="15">
      <c r="A35" s="34" t="s">
        <v>83</v>
      </c>
      <c r="B35" s="51">
        <v>38.75</v>
      </c>
      <c r="C35" s="44">
        <f t="shared" si="2"/>
        <v>16.16</v>
      </c>
      <c r="D35" s="34" t="s">
        <v>30</v>
      </c>
      <c r="E35" s="47">
        <v>7</v>
      </c>
      <c r="F35" s="47">
        <f t="shared" si="3"/>
        <v>6</v>
      </c>
    </row>
    <row r="36" spans="1:6" ht="15">
      <c r="A36" s="34" t="s">
        <v>85</v>
      </c>
      <c r="B36" s="51">
        <v>0</v>
      </c>
      <c r="C36" s="44">
        <f t="shared" si="2"/>
        <v>22.59</v>
      </c>
      <c r="D36" s="45" t="s">
        <v>29</v>
      </c>
      <c r="E36" s="45">
        <v>8</v>
      </c>
      <c r="F36" s="47">
        <f t="shared" si="3"/>
        <v>7</v>
      </c>
    </row>
    <row r="37" spans="1:6" ht="15">
      <c r="A37" s="34" t="s">
        <v>37</v>
      </c>
      <c r="B37" s="51">
        <v>48.5</v>
      </c>
      <c r="C37" s="44">
        <f t="shared" si="2"/>
        <v>25.91</v>
      </c>
      <c r="D37" s="34" t="s">
        <v>81</v>
      </c>
      <c r="E37" s="45">
        <v>8</v>
      </c>
      <c r="F37" s="47">
        <f t="shared" si="3"/>
        <v>7</v>
      </c>
    </row>
    <row r="38" spans="1:6" ht="15">
      <c r="A38" s="45" t="s">
        <v>89</v>
      </c>
      <c r="B38" s="44">
        <v>40.52</v>
      </c>
      <c r="C38" s="44">
        <f t="shared" si="2"/>
        <v>17.930000000000003</v>
      </c>
      <c r="D38" s="34" t="s">
        <v>83</v>
      </c>
      <c r="E38" s="34">
        <v>9</v>
      </c>
      <c r="F38" s="47">
        <f t="shared" si="3"/>
        <v>8</v>
      </c>
    </row>
    <row r="39" spans="1:6" ht="12.75">
      <c r="A39" s="93" t="s">
        <v>14</v>
      </c>
      <c r="B39" s="94"/>
      <c r="C39" s="94"/>
      <c r="D39" s="94"/>
      <c r="E39" s="94"/>
      <c r="F39" s="95"/>
    </row>
    <row r="40" spans="1:6" ht="12.75">
      <c r="A40" s="73" t="s">
        <v>27</v>
      </c>
      <c r="B40" s="74"/>
      <c r="C40" s="75"/>
      <c r="D40" s="73" t="s">
        <v>28</v>
      </c>
      <c r="E40" s="74"/>
      <c r="F40" s="75"/>
    </row>
    <row r="41" spans="1:6" ht="12.75">
      <c r="A41" s="76"/>
      <c r="B41" s="77"/>
      <c r="C41" s="78"/>
      <c r="D41" s="76"/>
      <c r="E41" s="77"/>
      <c r="F41" s="78"/>
    </row>
    <row r="42" spans="1:6" ht="12.75">
      <c r="A42" s="79" t="s">
        <v>91</v>
      </c>
      <c r="B42" s="80"/>
      <c r="C42" s="81"/>
      <c r="D42" s="79" t="s">
        <v>90</v>
      </c>
      <c r="E42" s="85"/>
      <c r="F42" s="86"/>
    </row>
    <row r="43" spans="1:6" ht="12.75">
      <c r="A43" s="82"/>
      <c r="B43" s="83"/>
      <c r="C43" s="84"/>
      <c r="D43" s="87"/>
      <c r="E43" s="88"/>
      <c r="F43" s="89"/>
    </row>
    <row r="44" spans="1:6" ht="12.75">
      <c r="A44" s="90" t="s">
        <v>15</v>
      </c>
      <c r="B44" s="90"/>
      <c r="C44" s="90"/>
      <c r="D44" s="90"/>
      <c r="E44" s="90"/>
      <c r="F44" s="90"/>
    </row>
    <row r="45" spans="1:6" ht="12.75">
      <c r="A45" s="91">
        <v>45130</v>
      </c>
      <c r="B45" s="92"/>
      <c r="C45" s="92"/>
      <c r="D45" s="91">
        <v>45130</v>
      </c>
      <c r="E45" s="92"/>
      <c r="F45" s="92"/>
    </row>
    <row r="46" spans="1:6" ht="12.75">
      <c r="A46" s="92" t="s">
        <v>9</v>
      </c>
      <c r="B46" s="92"/>
      <c r="C46" s="92"/>
      <c r="D46" s="92" t="s">
        <v>10</v>
      </c>
      <c r="E46" s="92"/>
      <c r="F46" s="92"/>
    </row>
    <row r="47" spans="1:6" ht="12.75">
      <c r="A47" s="25" t="s">
        <v>1</v>
      </c>
      <c r="B47" s="25" t="s">
        <v>12</v>
      </c>
      <c r="C47" s="25" t="s">
        <v>13</v>
      </c>
      <c r="D47" s="25"/>
      <c r="E47" s="25" t="s">
        <v>12</v>
      </c>
      <c r="F47" s="25" t="s">
        <v>13</v>
      </c>
    </row>
    <row r="48" spans="1:6" ht="15">
      <c r="A48" s="36" t="s">
        <v>93</v>
      </c>
      <c r="B48" s="37">
        <v>163</v>
      </c>
      <c r="C48" s="37">
        <f>ABS(156-B48)</f>
        <v>7</v>
      </c>
      <c r="D48" s="36" t="s">
        <v>75</v>
      </c>
      <c r="E48" s="36">
        <v>45</v>
      </c>
      <c r="F48" s="36">
        <f>ABS(49-E48)</f>
        <v>4</v>
      </c>
    </row>
    <row r="49" spans="1:6" ht="15">
      <c r="A49" s="45" t="s">
        <v>29</v>
      </c>
      <c r="B49" s="51">
        <v>142</v>
      </c>
      <c r="C49" s="44">
        <f>ABS(156-B49)</f>
        <v>14</v>
      </c>
      <c r="D49" s="34" t="s">
        <v>30</v>
      </c>
      <c r="E49" s="34">
        <v>44</v>
      </c>
      <c r="F49" s="47">
        <f>ABS(49-E49)</f>
        <v>5</v>
      </c>
    </row>
    <row r="50" spans="1:6" ht="15">
      <c r="A50" s="45" t="s">
        <v>75</v>
      </c>
      <c r="B50" s="51">
        <v>171</v>
      </c>
      <c r="C50" s="44">
        <f>ABS(156-B50)</f>
        <v>15</v>
      </c>
      <c r="D50" s="45" t="s">
        <v>93</v>
      </c>
      <c r="E50" s="34">
        <v>39</v>
      </c>
      <c r="F50" s="47">
        <f>ABS(49-E50)</f>
        <v>10</v>
      </c>
    </row>
    <row r="51" spans="1:6" ht="15">
      <c r="A51" s="34" t="s">
        <v>94</v>
      </c>
      <c r="B51" s="51">
        <v>185</v>
      </c>
      <c r="C51" s="44">
        <f>ABS(156-B51)</f>
        <v>29</v>
      </c>
      <c r="D51" s="34" t="s">
        <v>94</v>
      </c>
      <c r="E51" s="34">
        <v>65</v>
      </c>
      <c r="F51" s="47">
        <f>ABS(49-E51)</f>
        <v>16</v>
      </c>
    </row>
    <row r="52" spans="1:6" ht="15">
      <c r="A52" s="34" t="s">
        <v>81</v>
      </c>
      <c r="B52" s="51">
        <v>112</v>
      </c>
      <c r="C52" s="44">
        <f>ABS(156-B52)</f>
        <v>44</v>
      </c>
      <c r="D52" s="34" t="s">
        <v>81</v>
      </c>
      <c r="E52" s="34">
        <v>31</v>
      </c>
      <c r="F52" s="47">
        <f>ABS(49-E52)</f>
        <v>18</v>
      </c>
    </row>
    <row r="53" spans="1:6" ht="15">
      <c r="A53" s="45" t="s">
        <v>92</v>
      </c>
      <c r="B53" s="44">
        <v>110</v>
      </c>
      <c r="C53" s="44">
        <f>ABS(156-B53)</f>
        <v>46</v>
      </c>
      <c r="D53" s="45" t="s">
        <v>29</v>
      </c>
      <c r="E53" s="34">
        <v>21</v>
      </c>
      <c r="F53" s="47">
        <f>ABS(49-E53)</f>
        <v>28</v>
      </c>
    </row>
    <row r="54" spans="1:6" ht="15">
      <c r="A54" s="34" t="s">
        <v>30</v>
      </c>
      <c r="B54" s="51">
        <v>102</v>
      </c>
      <c r="C54" s="44">
        <f>ABS(156-B54)</f>
        <v>54</v>
      </c>
      <c r="D54" s="34" t="s">
        <v>34</v>
      </c>
      <c r="E54" s="34">
        <v>20</v>
      </c>
      <c r="F54" s="47">
        <f>ABS(49-E54)</f>
        <v>29</v>
      </c>
    </row>
    <row r="55" spans="1:6" ht="15">
      <c r="A55" s="34" t="s">
        <v>37</v>
      </c>
      <c r="B55" s="51">
        <v>90</v>
      </c>
      <c r="C55" s="44">
        <f>ABS(156-B55)</f>
        <v>66</v>
      </c>
      <c r="D55" s="34" t="s">
        <v>37</v>
      </c>
      <c r="E55" s="34">
        <v>80</v>
      </c>
      <c r="F55" s="47">
        <f>ABS(49-E55)</f>
        <v>31</v>
      </c>
    </row>
    <row r="56" spans="1:6" ht="15">
      <c r="A56" s="34" t="s">
        <v>34</v>
      </c>
      <c r="B56" s="51">
        <v>64</v>
      </c>
      <c r="C56" s="44">
        <f>ABS(156-B56)</f>
        <v>92</v>
      </c>
      <c r="D56" s="45" t="s">
        <v>92</v>
      </c>
      <c r="E56" s="34">
        <v>10</v>
      </c>
      <c r="F56" s="47">
        <f>ABS(49-E56)</f>
        <v>39</v>
      </c>
    </row>
    <row r="57" spans="1:6" ht="15">
      <c r="A57" s="34"/>
      <c r="B57" s="51"/>
      <c r="C57" s="44"/>
      <c r="D57" s="34"/>
      <c r="E57" s="34"/>
      <c r="F57" s="47"/>
    </row>
    <row r="58" spans="1:6" ht="15">
      <c r="A58" s="45"/>
      <c r="B58" s="51"/>
      <c r="C58" s="44"/>
      <c r="D58" s="34"/>
      <c r="E58" s="47"/>
      <c r="F58" s="47"/>
    </row>
    <row r="59" spans="1:6" ht="15">
      <c r="A59" s="34"/>
      <c r="B59" s="51"/>
      <c r="C59" s="44"/>
      <c r="D59" s="45"/>
      <c r="E59" s="45"/>
      <c r="F59" s="47"/>
    </row>
    <row r="60" spans="1:6" ht="15">
      <c r="A60" s="34"/>
      <c r="B60" s="51"/>
      <c r="C60" s="44"/>
      <c r="D60" s="34"/>
      <c r="E60" s="45"/>
      <c r="F60" s="47"/>
    </row>
    <row r="61" spans="1:6" ht="15">
      <c r="A61" s="34"/>
      <c r="B61" s="51"/>
      <c r="C61" s="44"/>
      <c r="D61" s="34"/>
      <c r="E61" s="34"/>
      <c r="F61" s="47"/>
    </row>
    <row r="62" spans="1:6" ht="12.75">
      <c r="A62" s="93" t="s">
        <v>14</v>
      </c>
      <c r="B62" s="94"/>
      <c r="C62" s="94"/>
      <c r="D62" s="94"/>
      <c r="E62" s="94"/>
      <c r="F62" s="95"/>
    </row>
    <row r="63" spans="1:6" ht="12.75">
      <c r="A63" s="73" t="s">
        <v>27</v>
      </c>
      <c r="B63" s="74"/>
      <c r="C63" s="75"/>
      <c r="D63" s="73" t="s">
        <v>28</v>
      </c>
      <c r="E63" s="74"/>
      <c r="F63" s="75"/>
    </row>
    <row r="64" spans="1:6" ht="12.75">
      <c r="A64" s="76"/>
      <c r="B64" s="77"/>
      <c r="C64" s="78"/>
      <c r="D64" s="76"/>
      <c r="E64" s="77"/>
      <c r="F64" s="78"/>
    </row>
    <row r="65" spans="1:6" ht="12.75">
      <c r="A65" s="79" t="s">
        <v>96</v>
      </c>
      <c r="B65" s="80"/>
      <c r="C65" s="81"/>
      <c r="D65" s="79" t="s">
        <v>97</v>
      </c>
      <c r="E65" s="85"/>
      <c r="F65" s="86"/>
    </row>
    <row r="66" spans="1:6" ht="12.75">
      <c r="A66" s="82"/>
      <c r="B66" s="83"/>
      <c r="C66" s="84"/>
      <c r="D66" s="87"/>
      <c r="E66" s="88"/>
      <c r="F66" s="89"/>
    </row>
  </sheetData>
  <sheetProtection/>
  <mergeCells count="30">
    <mergeCell ref="A63:C64"/>
    <mergeCell ref="D63:F64"/>
    <mergeCell ref="A65:C66"/>
    <mergeCell ref="D65:F66"/>
    <mergeCell ref="A44:F44"/>
    <mergeCell ref="A45:C45"/>
    <mergeCell ref="D45:F45"/>
    <mergeCell ref="A46:C46"/>
    <mergeCell ref="D46:F46"/>
    <mergeCell ref="A62:F62"/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  <mergeCell ref="A40:C41"/>
    <mergeCell ref="D40:F41"/>
    <mergeCell ref="A42:C43"/>
    <mergeCell ref="D42:F43"/>
    <mergeCell ref="A21:F21"/>
    <mergeCell ref="A22:C22"/>
    <mergeCell ref="D22:F22"/>
    <mergeCell ref="A23:C23"/>
    <mergeCell ref="D23:F23"/>
    <mergeCell ref="A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43</v>
      </c>
      <c r="B1" t="s">
        <v>44</v>
      </c>
      <c r="C1" t="s">
        <v>45</v>
      </c>
      <c r="D1" t="s">
        <v>44</v>
      </c>
      <c r="E1" t="s">
        <v>46</v>
      </c>
      <c r="F1" t="s">
        <v>44</v>
      </c>
      <c r="G1" t="s">
        <v>45</v>
      </c>
      <c r="H1" t="s">
        <v>44</v>
      </c>
      <c r="I1" t="s">
        <v>47</v>
      </c>
      <c r="J1" t="s">
        <v>44</v>
      </c>
      <c r="K1" t="s">
        <v>47</v>
      </c>
      <c r="M1" t="s">
        <v>48</v>
      </c>
    </row>
    <row r="2" spans="1:11" ht="15">
      <c r="A2" t="s">
        <v>49</v>
      </c>
      <c r="B2" t="s">
        <v>50</v>
      </c>
      <c r="C2" t="s">
        <v>51</v>
      </c>
      <c r="D2" t="s">
        <v>50</v>
      </c>
      <c r="E2" s="46" t="s">
        <v>29</v>
      </c>
      <c r="F2" t="s">
        <v>50</v>
      </c>
      <c r="G2" t="s">
        <v>51</v>
      </c>
      <c r="H2" t="s">
        <v>50</v>
      </c>
      <c r="I2" s="30">
        <v>56.5</v>
      </c>
      <c r="J2" t="s">
        <v>50</v>
      </c>
      <c r="K2" t="s">
        <v>47</v>
      </c>
    </row>
    <row r="3" spans="1:13" ht="12.75">
      <c r="A3" t="s">
        <v>52</v>
      </c>
      <c r="B3" t="s">
        <v>50</v>
      </c>
      <c r="C3" t="s">
        <v>51</v>
      </c>
      <c r="D3" t="s">
        <v>50</v>
      </c>
      <c r="E3" s="34" t="s">
        <v>34</v>
      </c>
      <c r="F3" t="s">
        <v>50</v>
      </c>
      <c r="G3" t="s">
        <v>51</v>
      </c>
      <c r="H3" t="s">
        <v>50</v>
      </c>
      <c r="I3" s="30">
        <v>52</v>
      </c>
      <c r="J3" t="s">
        <v>50</v>
      </c>
      <c r="K3" t="s">
        <v>47</v>
      </c>
      <c r="M3" t="str">
        <f>CONCATENATE(A2,B2,C2,D2,E2,F2,G2,H2,I2,J2,K2)</f>
        <v>1ST = CHALFONTS  = 56.5 POINTS</v>
      </c>
    </row>
    <row r="4" spans="1:13" ht="12.75">
      <c r="A4" t="s">
        <v>53</v>
      </c>
      <c r="B4" t="s">
        <v>50</v>
      </c>
      <c r="C4" t="s">
        <v>51</v>
      </c>
      <c r="D4" t="s">
        <v>50</v>
      </c>
      <c r="E4" s="34" t="s">
        <v>30</v>
      </c>
      <c r="F4" t="s">
        <v>50</v>
      </c>
      <c r="G4" t="s">
        <v>51</v>
      </c>
      <c r="H4" t="s">
        <v>50</v>
      </c>
      <c r="I4" s="3">
        <v>47.5</v>
      </c>
      <c r="J4" t="s">
        <v>50</v>
      </c>
      <c r="K4" t="s">
        <v>47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54</v>
      </c>
      <c r="B5" t="s">
        <v>50</v>
      </c>
      <c r="C5" t="s">
        <v>51</v>
      </c>
      <c r="D5" t="s">
        <v>50</v>
      </c>
      <c r="E5" s="38" t="s">
        <v>42</v>
      </c>
      <c r="F5" t="s">
        <v>50</v>
      </c>
      <c r="G5" t="s">
        <v>51</v>
      </c>
      <c r="H5" t="s">
        <v>50</v>
      </c>
      <c r="I5" s="3">
        <v>45.5</v>
      </c>
      <c r="J5" t="s">
        <v>50</v>
      </c>
      <c r="K5" t="s">
        <v>47</v>
      </c>
      <c r="M5" t="str">
        <f t="shared" si="0"/>
        <v>3RD = IN THE CORNER = 47.5 POINTS</v>
      </c>
    </row>
    <row r="6" spans="1:13" ht="12.75">
      <c r="A6" t="s">
        <v>55</v>
      </c>
      <c r="B6" t="s">
        <v>50</v>
      </c>
      <c r="C6" t="s">
        <v>51</v>
      </c>
      <c r="D6" t="s">
        <v>50</v>
      </c>
      <c r="E6" s="34" t="s">
        <v>37</v>
      </c>
      <c r="F6" t="s">
        <v>50</v>
      </c>
      <c r="G6" t="s">
        <v>51</v>
      </c>
      <c r="H6" t="s">
        <v>50</v>
      </c>
      <c r="I6" s="3">
        <v>44</v>
      </c>
      <c r="J6" t="s">
        <v>50</v>
      </c>
      <c r="K6" t="s">
        <v>47</v>
      </c>
      <c r="M6" t="str">
        <f t="shared" si="0"/>
        <v>4TH = WALES GARDEN = 45.5 POINTS</v>
      </c>
    </row>
    <row r="7" spans="1:13" ht="12.75">
      <c r="A7" t="s">
        <v>56</v>
      </c>
      <c r="B7" t="s">
        <v>50</v>
      </c>
      <c r="C7" t="s">
        <v>51</v>
      </c>
      <c r="D7" t="s">
        <v>50</v>
      </c>
      <c r="E7" s="34" t="s">
        <v>39</v>
      </c>
      <c r="F7" t="s">
        <v>50</v>
      </c>
      <c r="G7" t="s">
        <v>51</v>
      </c>
      <c r="H7" t="s">
        <v>50</v>
      </c>
      <c r="I7" s="3">
        <v>42</v>
      </c>
      <c r="J7" t="s">
        <v>50</v>
      </c>
      <c r="K7" t="s">
        <v>47</v>
      </c>
      <c r="M7" t="str">
        <f t="shared" si="0"/>
        <v>5TH = LAST AGAIN = 44 POINTS</v>
      </c>
    </row>
    <row r="8" spans="1:13" ht="15">
      <c r="A8" t="s">
        <v>57</v>
      </c>
      <c r="B8" t="s">
        <v>50</v>
      </c>
      <c r="C8" t="s">
        <v>51</v>
      </c>
      <c r="D8" t="s">
        <v>50</v>
      </c>
      <c r="E8" s="45" t="s">
        <v>36</v>
      </c>
      <c r="F8" t="s">
        <v>50</v>
      </c>
      <c r="G8" t="s">
        <v>51</v>
      </c>
      <c r="H8" t="s">
        <v>50</v>
      </c>
      <c r="I8" s="3">
        <v>35.5</v>
      </c>
      <c r="J8" t="s">
        <v>50</v>
      </c>
      <c r="K8" t="s">
        <v>47</v>
      </c>
      <c r="M8" t="str">
        <f t="shared" si="0"/>
        <v>6TH = CORONATION COCS = 42 POINTS</v>
      </c>
    </row>
    <row r="9" spans="1:13" ht="15">
      <c r="A9" t="s">
        <v>58</v>
      </c>
      <c r="B9" t="s">
        <v>50</v>
      </c>
      <c r="C9" t="s">
        <v>51</v>
      </c>
      <c r="D9" t="s">
        <v>50</v>
      </c>
      <c r="E9" s="45" t="s">
        <v>38</v>
      </c>
      <c r="F9" t="s">
        <v>50</v>
      </c>
      <c r="G9" t="s">
        <v>51</v>
      </c>
      <c r="H9" t="s">
        <v>50</v>
      </c>
      <c r="I9" s="30">
        <v>34.5</v>
      </c>
      <c r="J9" t="s">
        <v>50</v>
      </c>
      <c r="K9" t="s">
        <v>47</v>
      </c>
      <c r="M9" t="str">
        <f t="shared" si="0"/>
        <v>7TH = ALWAYS LAST = 35.5 POINTS</v>
      </c>
    </row>
    <row r="10" spans="1:13" ht="12.75">
      <c r="A10" t="s">
        <v>59</v>
      </c>
      <c r="B10" t="s">
        <v>50</v>
      </c>
      <c r="C10" t="s">
        <v>51</v>
      </c>
      <c r="D10" t="s">
        <v>50</v>
      </c>
      <c r="E10" s="34" t="s">
        <v>35</v>
      </c>
      <c r="F10" t="s">
        <v>50</v>
      </c>
      <c r="G10" t="s">
        <v>51</v>
      </c>
      <c r="H10" t="s">
        <v>50</v>
      </c>
      <c r="I10" s="3">
        <v>31</v>
      </c>
      <c r="J10" t="s">
        <v>50</v>
      </c>
      <c r="K10" t="s">
        <v>47</v>
      </c>
      <c r="M10" t="str">
        <f t="shared" si="0"/>
        <v>8TH = SUNS OUT PLUMBS OUT = 34.5 POINTS</v>
      </c>
    </row>
    <row r="11" spans="1:13" ht="12.75">
      <c r="A11" t="s">
        <v>60</v>
      </c>
      <c r="B11" t="s">
        <v>50</v>
      </c>
      <c r="C11" t="s">
        <v>51</v>
      </c>
      <c r="D11" t="s">
        <v>50</v>
      </c>
      <c r="E11" s="34" t="s">
        <v>40</v>
      </c>
      <c r="F11" t="s">
        <v>50</v>
      </c>
      <c r="G11" t="s">
        <v>51</v>
      </c>
      <c r="H11" t="s">
        <v>50</v>
      </c>
      <c r="I11" s="3">
        <v>28.5</v>
      </c>
      <c r="J11" t="s">
        <v>50</v>
      </c>
      <c r="K11" t="s">
        <v>47</v>
      </c>
      <c r="M11" t="str">
        <f t="shared" si="0"/>
        <v>9TH = LADY AND THE TRAMPS = 31 POINTS</v>
      </c>
    </row>
    <row r="12" spans="1:13" ht="15">
      <c r="A12" t="s">
        <v>61</v>
      </c>
      <c r="B12" t="s">
        <v>50</v>
      </c>
      <c r="C12" t="s">
        <v>51</v>
      </c>
      <c r="D12" t="s">
        <v>50</v>
      </c>
      <c r="E12" s="45" t="s">
        <v>41</v>
      </c>
      <c r="F12" t="s">
        <v>50</v>
      </c>
      <c r="G12" t="s">
        <v>51</v>
      </c>
      <c r="H12" t="s">
        <v>50</v>
      </c>
      <c r="I12" s="30" t="s">
        <v>72</v>
      </c>
      <c r="J12" t="s">
        <v>50</v>
      </c>
      <c r="K12" t="s">
        <v>47</v>
      </c>
      <c r="M12" t="str">
        <f t="shared" si="0"/>
        <v>10TH = STAGLEY = 28.5 POINTS</v>
      </c>
    </row>
    <row r="13" spans="1:13" ht="12.75">
      <c r="A13" t="s">
        <v>62</v>
      </c>
      <c r="B13" t="s">
        <v>50</v>
      </c>
      <c r="C13" t="s">
        <v>51</v>
      </c>
      <c r="D13" t="s">
        <v>50</v>
      </c>
      <c r="F13" t="s">
        <v>50</v>
      </c>
      <c r="G13" t="s">
        <v>51</v>
      </c>
      <c r="H13" t="s">
        <v>50</v>
      </c>
      <c r="J13" t="s">
        <v>50</v>
      </c>
      <c r="K13" t="s">
        <v>47</v>
      </c>
      <c r="M13" t="str">
        <f t="shared" si="0"/>
        <v>11TH = DORRIS DYNOMOS = DNF POINTS</v>
      </c>
    </row>
    <row r="14" spans="1:13" ht="12.75">
      <c r="A14" t="s">
        <v>63</v>
      </c>
      <c r="B14" t="s">
        <v>50</v>
      </c>
      <c r="C14" t="s">
        <v>51</v>
      </c>
      <c r="D14" t="s">
        <v>50</v>
      </c>
      <c r="F14" t="s">
        <v>50</v>
      </c>
      <c r="G14" t="s">
        <v>51</v>
      </c>
      <c r="H14" t="s">
        <v>50</v>
      </c>
      <c r="J14" t="s">
        <v>50</v>
      </c>
      <c r="K14" t="s">
        <v>47</v>
      </c>
      <c r="M14" t="str">
        <f t="shared" si="0"/>
        <v>12TH =  =  POINTS</v>
      </c>
    </row>
    <row r="15" spans="1:13" ht="12.75">
      <c r="A15" t="s">
        <v>64</v>
      </c>
      <c r="B15" t="s">
        <v>50</v>
      </c>
      <c r="C15" t="s">
        <v>51</v>
      </c>
      <c r="D15" t="s">
        <v>50</v>
      </c>
      <c r="F15" t="s">
        <v>50</v>
      </c>
      <c r="G15" t="s">
        <v>51</v>
      </c>
      <c r="H15" t="s">
        <v>50</v>
      </c>
      <c r="J15" t="s">
        <v>50</v>
      </c>
      <c r="K15" t="s">
        <v>47</v>
      </c>
      <c r="M15" t="str">
        <f t="shared" si="0"/>
        <v>13TH =  =  POINTS</v>
      </c>
    </row>
    <row r="16" spans="1:13" ht="12.75">
      <c r="A16" t="s">
        <v>65</v>
      </c>
      <c r="B16" t="s">
        <v>50</v>
      </c>
      <c r="C16" t="s">
        <v>51</v>
      </c>
      <c r="D16" t="s">
        <v>50</v>
      </c>
      <c r="F16" t="s">
        <v>50</v>
      </c>
      <c r="G16" t="s">
        <v>51</v>
      </c>
      <c r="H16" t="s">
        <v>50</v>
      </c>
      <c r="J16" t="s">
        <v>50</v>
      </c>
      <c r="K16" t="s">
        <v>47</v>
      </c>
      <c r="M16" t="str">
        <f t="shared" si="0"/>
        <v>14TH =  =  POINTS</v>
      </c>
    </row>
    <row r="17" spans="1:13" ht="12.75">
      <c r="A17" t="s">
        <v>66</v>
      </c>
      <c r="B17" t="s">
        <v>50</v>
      </c>
      <c r="C17" t="s">
        <v>51</v>
      </c>
      <c r="D17" t="s">
        <v>50</v>
      </c>
      <c r="F17" t="s">
        <v>50</v>
      </c>
      <c r="G17" t="s">
        <v>51</v>
      </c>
      <c r="H17" t="s">
        <v>50</v>
      </c>
      <c r="J17" t="s">
        <v>50</v>
      </c>
      <c r="K17" t="s">
        <v>47</v>
      </c>
      <c r="M17" t="str">
        <f t="shared" si="0"/>
        <v>15TH =  =  POINTS</v>
      </c>
    </row>
    <row r="18" spans="1:13" ht="12.75">
      <c r="A18" t="s">
        <v>67</v>
      </c>
      <c r="B18" t="s">
        <v>50</v>
      </c>
      <c r="C18" t="s">
        <v>51</v>
      </c>
      <c r="D18" t="s">
        <v>50</v>
      </c>
      <c r="F18" t="s">
        <v>50</v>
      </c>
      <c r="G18" t="s">
        <v>51</v>
      </c>
      <c r="H18" t="s">
        <v>50</v>
      </c>
      <c r="J18" t="s">
        <v>50</v>
      </c>
      <c r="K18" t="s">
        <v>47</v>
      </c>
      <c r="M18" t="str">
        <f t="shared" si="0"/>
        <v>16TH =  =  POINTS</v>
      </c>
    </row>
    <row r="19" spans="1:13" ht="12.75">
      <c r="A19" t="s">
        <v>68</v>
      </c>
      <c r="B19" t="s">
        <v>69</v>
      </c>
      <c r="C19" t="s">
        <v>51</v>
      </c>
      <c r="F19" t="s">
        <v>69</v>
      </c>
      <c r="G19" t="s">
        <v>51</v>
      </c>
      <c r="H19" t="s">
        <v>69</v>
      </c>
      <c r="K19" t="s">
        <v>47</v>
      </c>
      <c r="M19" t="str">
        <f t="shared" si="0"/>
        <v>17TH =  =  POINTS</v>
      </c>
    </row>
    <row r="20" spans="1:13" ht="12.75">
      <c r="A20" t="s">
        <v>70</v>
      </c>
      <c r="B20" t="s">
        <v>50</v>
      </c>
      <c r="C20" t="s">
        <v>51</v>
      </c>
      <c r="D20" t="s">
        <v>50</v>
      </c>
      <c r="F20" t="s">
        <v>50</v>
      </c>
      <c r="G20" t="s">
        <v>51</v>
      </c>
      <c r="H20" t="s">
        <v>50</v>
      </c>
      <c r="K20" t="s">
        <v>47</v>
      </c>
      <c r="M20" t="str">
        <f t="shared" si="0"/>
        <v>18TH  =  =  POINTS</v>
      </c>
    </row>
    <row r="21" spans="1:13" ht="12.75">
      <c r="A21" t="s">
        <v>71</v>
      </c>
      <c r="B21" t="s">
        <v>50</v>
      </c>
      <c r="C21" t="s">
        <v>51</v>
      </c>
      <c r="D21" t="s">
        <v>50</v>
      </c>
      <c r="F21" t="s">
        <v>50</v>
      </c>
      <c r="G21" t="s">
        <v>51</v>
      </c>
      <c r="H21" t="s">
        <v>50</v>
      </c>
      <c r="J21" t="s">
        <v>50</v>
      </c>
      <c r="K21" t="s">
        <v>47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2023-07-23T21:07:24Z</dcterms:modified>
  <cp:category/>
  <cp:version/>
  <cp:contentType/>
  <cp:contentStatus/>
</cp:coreProperties>
</file>