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<sst xmlns="http://schemas.openxmlformats.org/spreadsheetml/2006/main" count="343" uniqueCount="94">
  <si>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</si>
  <si>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</si>
  <si>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</si>
  <si>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</si>
  <si>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</si>
  <si>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</si>
  <si>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</si>
  <si>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</si>
  <si>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</si>
  <si>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</si>
  <si>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</si>
  <si>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</si>
  <si>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</si>
  <si>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</si>
  <si>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</si>
  <si>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</si>
  <si>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</si>
  <si>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</si>
  <si>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</si>
  <si>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</si>
  <si>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</si>
  <si>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</si>
  <si>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</si>
  <si>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</si>
  <si>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</si>
  <si>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</si>
  <si>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</si>
  <si>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</si>
  <si>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</si>
  <si>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</si>
  <si>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</si>
  <si>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</si>
  <si>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</si>
  <si>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</si>
  <si>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</si>
  <si>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</si>
  <si>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</si>
  <si>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</si>
  <si>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</si>
  <si>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</si>
  <si>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</si>
  <si>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</si>
  <si>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</si>
  <si>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</si>
  <si>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</si>
  <si>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</si>
  <si>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</si>
  <si>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</si>
  <si>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</si>
  <si>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</si>
  <si>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</si>
  <si>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</si>
  <si>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</si>
  <si>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</si>
  <si>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</si>
  <si>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</si>
  <si>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</si>
  <si>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</si>
  <si>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</si>
  <si>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</si>
  <si>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</si>
  <si>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</si>
  <si>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</si>
  <si>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</si>
  <si>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</si>
  <si>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</si>
  <si>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</si>
  <si>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</si>
  <si>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</si>
  <si>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</si>
  <si>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</si>
  <si>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</si>
  <si>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</si>
  <si>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</si>
  <si>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</si>
  <si>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</si>
  <si>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</si>
  <si>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</si>
  <si>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</si>
  <si>
    <t>PAULS ANGELS</t>
  </si>
  <si>
    <t>JJJ'S</t>
  </si>
  <si>
    <t>ULTIMATE QUIZBEE</t>
  </si>
  <si>
    <t>BRATZ</t>
  </si>
  <si>
    <t xml:space="preserve">PAUL ANGELS = 8 </t>
  </si>
  <si>
    <r>
      <rPr>
        <b/>
        <sz val="10"/>
        <color indexed="10"/>
        <rFont val="Arial"/>
        <family val="2"/>
      </rPr>
      <t>JJJ</t>
    </r>
    <r>
      <rPr>
        <b/>
        <sz val="10"/>
        <color indexed="17"/>
        <rFont val="Arial"/>
        <family val="2"/>
      </rPr>
      <t xml:space="preserve"> &amp; IN THE CORNER = 13</t>
    </r>
  </si>
  <si>
    <t>MISSING LETTERS</t>
  </si>
  <si>
    <t>7TH PLACE</t>
  </si>
  <si>
    <t>8TH RUNNER UP</t>
  </si>
  <si>
    <t>QUIZTOPHER WALKEN</t>
  </si>
  <si>
    <t>SUNS OU PLUMBS OUT</t>
  </si>
  <si>
    <t>4 SMARTIES AND A TUBE</t>
  </si>
  <si>
    <t>8TH RUNNER UP = 2</t>
  </si>
  <si>
    <t>gypsy quizzers = 14</t>
  </si>
  <si>
    <t>DINGBATS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</si>
</sst>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4">
      <selection activeCell="P10" sqref="P1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3</v>
      </c>
      <c r="I2" s="69"/>
      <c r="J2" s="69"/>
      <c r="K2" s="69"/>
      <c r="L2" s="69"/>
      <c r="M2" s="70"/>
      <c r="N2"/>
    </row>
    <row r="3" spans="1:14" ht="12.75" customHeight="1">
      <c r="A3" s="52" t="s">
        <v>0</v>
      </c>
      <c r="B3" s="71" t="s">
        <v>1</v>
      </c>
      <c r="C3" s="28"/>
      <c r="D3" s="54" t="s">
        <v>11</v>
      </c>
      <c r="E3" s="54"/>
      <c r="F3" s="54"/>
      <c r="G3" s="54"/>
      <c r="H3" s="54"/>
      <c r="I3" s="54"/>
      <c r="J3" s="54"/>
      <c r="K3" s="54"/>
      <c r="L3" s="54"/>
      <c r="M3" s="52" t="s">
        <v>2</v>
      </c>
      <c r="N3" s="7" t="s">
        <v>6</v>
      </c>
    </row>
    <row r="4" spans="1:14" ht="12.75">
      <c r="A4" s="53"/>
      <c r="B4" s="72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6">
        <f t="shared" si="0"/>
        <v>45235</v>
      </c>
      <c r="K4" s="2">
        <f t="shared" si="0"/>
        <v>45242</v>
      </c>
      <c r="L4" s="2"/>
      <c r="M4" s="53"/>
      <c r="N4" s="7" t="s">
        <v>7</v>
      </c>
    </row>
    <row r="5" spans="1:14" s="23" customFormat="1" ht="12.75" customHeight="1">
      <c r="A5" s="24">
        <v>1</v>
      </c>
      <c r="B5" s="37" t="s">
        <v>32</v>
      </c>
      <c r="C5" s="21">
        <f>COUNTIF(D5:K5,"&lt;&gt;")</f>
        <v>3</v>
      </c>
      <c r="D5" s="3">
        <v>59.5</v>
      </c>
      <c r="E5" s="31">
        <v>58.5</v>
      </c>
      <c r="F5" s="31">
        <v>61</v>
      </c>
      <c r="G5" s="31"/>
      <c r="H5" s="24"/>
      <c r="I5" s="3"/>
      <c r="J5" s="31"/>
      <c r="K5" s="3"/>
      <c r="L5" s="3"/>
      <c r="M5" s="3">
        <f>SUM(D5:L5)</f>
        <v>179</v>
      </c>
      <c r="N5" s="22">
        <f aca="true" t="shared" si="1" ref="N5:N11">M5/C5</f>
        <v>59.666666666666664</v>
      </c>
    </row>
    <row r="6" spans="1:14" s="23" customFormat="1" ht="15">
      <c r="A6" s="24">
        <f aca="true" t="shared" si="2" ref="A6:A21">A5+1</f>
        <v>2</v>
      </c>
      <c r="B6" s="48" t="s">
        <v>29</v>
      </c>
      <c r="C6" s="21">
        <f>COUNTIF(D6:K6,"&lt;&gt;")</f>
        <v>3</v>
      </c>
      <c r="D6" s="3">
        <v>58.5</v>
      </c>
      <c r="E6" s="31">
        <v>62</v>
      </c>
      <c r="F6" s="31">
        <v>58</v>
      </c>
      <c r="G6" s="31"/>
      <c r="H6" s="24"/>
      <c r="I6" s="3"/>
      <c r="J6" s="31"/>
      <c r="K6" s="3"/>
      <c r="L6" s="3"/>
      <c r="M6" s="3">
        <f>SUM(D6:L6)</f>
        <v>178.5</v>
      </c>
      <c r="N6" s="22">
        <f t="shared" si="1"/>
        <v>59.5</v>
      </c>
    </row>
    <row r="7" spans="1:14" s="23" customFormat="1" ht="15">
      <c r="A7" s="24">
        <f t="shared" si="2"/>
        <v>3</v>
      </c>
      <c r="B7" s="48" t="s">
        <v>71</v>
      </c>
      <c r="C7" s="21">
        <f>COUNTIF(D7:K7,"&lt;&gt;")</f>
        <v>3</v>
      </c>
      <c r="D7" s="3">
        <v>57</v>
      </c>
      <c r="E7" s="31">
        <v>66</v>
      </c>
      <c r="F7" s="31">
        <v>52.5</v>
      </c>
      <c r="G7" s="31"/>
      <c r="H7" s="24"/>
      <c r="I7" s="3"/>
      <c r="J7" s="31"/>
      <c r="K7" s="3"/>
      <c r="L7" s="3"/>
      <c r="M7" s="3">
        <f>SUM(D7:L7)</f>
        <v>175.5</v>
      </c>
      <c r="N7" s="22">
        <f t="shared" si="1"/>
        <v>58.5</v>
      </c>
    </row>
    <row r="8" spans="1:14" s="23" customFormat="1" ht="12" customHeight="1">
      <c r="A8" s="24">
        <f t="shared" si="2"/>
        <v>4</v>
      </c>
      <c r="B8" s="37" t="s">
        <v>30</v>
      </c>
      <c r="C8" s="21">
        <f>COUNTIF(D8:K8,"&lt;&gt;")</f>
        <v>3</v>
      </c>
      <c r="D8" s="3">
        <v>48</v>
      </c>
      <c r="E8" s="31">
        <v>65.5</v>
      </c>
      <c r="F8" s="31">
        <v>59</v>
      </c>
      <c r="G8" s="31"/>
      <c r="H8" s="24"/>
      <c r="I8" s="3"/>
      <c r="J8" s="31"/>
      <c r="K8" s="3"/>
      <c r="L8" s="3"/>
      <c r="M8" s="3">
        <f>SUM(D8:L8)</f>
        <v>172.5</v>
      </c>
      <c r="N8" s="22">
        <f t="shared" si="1"/>
        <v>57.5</v>
      </c>
    </row>
    <row r="9" spans="1:14" s="23" customFormat="1" ht="12.75">
      <c r="A9" s="24">
        <f t="shared" si="2"/>
        <v>5</v>
      </c>
      <c r="B9" s="37" t="s">
        <v>75</v>
      </c>
      <c r="C9" s="21">
        <f>COUNTIF(D9:K9,"&lt;&gt;")</f>
        <v>1</v>
      </c>
      <c r="D9" s="3">
        <v>61</v>
      </c>
      <c r="E9" s="31"/>
      <c r="F9" s="31"/>
      <c r="G9" s="31"/>
      <c r="H9" s="24"/>
      <c r="I9" s="3"/>
      <c r="J9" s="31"/>
      <c r="K9" s="3"/>
      <c r="L9" s="3"/>
      <c r="M9" s="3">
        <f>SUM(D9:L9)</f>
        <v>61</v>
      </c>
      <c r="N9" s="22">
        <f t="shared" si="1"/>
        <v>61</v>
      </c>
    </row>
    <row r="10" spans="1:14" s="23" customFormat="1" ht="15">
      <c r="A10" s="24">
        <f t="shared" si="2"/>
        <v>6</v>
      </c>
      <c r="B10" s="48" t="s">
        <v>90</v>
      </c>
      <c r="C10" s="21">
        <f>COUNTIF(D10:K10,"&lt;&gt;")</f>
        <v>1</v>
      </c>
      <c r="D10" s="30"/>
      <c r="E10" s="31"/>
      <c r="F10" s="31">
        <v>60.5</v>
      </c>
      <c r="G10" s="31"/>
      <c r="H10" s="24"/>
      <c r="I10" s="3"/>
      <c r="J10" s="31"/>
      <c r="K10" s="3"/>
      <c r="L10" s="3"/>
      <c r="M10" s="3">
        <f>SUM(D10:L10)</f>
        <v>60.5</v>
      </c>
      <c r="N10" s="22">
        <f t="shared" si="1"/>
        <v>60.5</v>
      </c>
    </row>
    <row r="11" spans="1:14" s="23" customFormat="1" ht="12.75">
      <c r="A11" s="24">
        <f t="shared" si="2"/>
        <v>7</v>
      </c>
      <c r="B11" s="37" t="s">
        <v>82</v>
      </c>
      <c r="C11" s="21">
        <f>COUNTIF(D11:K11,"&lt;&gt;")</f>
        <v>1</v>
      </c>
      <c r="D11" s="30"/>
      <c r="E11" s="38">
        <v>60</v>
      </c>
      <c r="F11" s="31"/>
      <c r="G11" s="31"/>
      <c r="H11" s="24"/>
      <c r="I11" s="3"/>
      <c r="J11" s="31"/>
      <c r="K11" s="3"/>
      <c r="L11" s="3"/>
      <c r="M11" s="3">
        <f>SUM(D11:L11)</f>
        <v>60</v>
      </c>
      <c r="N11" s="22">
        <f t="shared" si="1"/>
        <v>60</v>
      </c>
    </row>
    <row r="12" spans="1:14" s="23" customFormat="1" ht="12.75">
      <c r="A12" s="24">
        <f t="shared" si="2"/>
        <v>8</v>
      </c>
      <c r="B12" s="37" t="s">
        <v>81</v>
      </c>
      <c r="C12" s="21">
        <f>COUNTIF(D12:K12,"&lt;&gt;")</f>
        <v>1</v>
      </c>
      <c r="D12" s="3"/>
      <c r="E12" s="31">
        <v>59</v>
      </c>
      <c r="F12" s="31"/>
      <c r="G12" s="31"/>
      <c r="H12" s="24"/>
      <c r="I12" s="3"/>
      <c r="J12" s="31"/>
      <c r="K12" s="3"/>
      <c r="L12" s="3"/>
      <c r="M12" s="3">
        <f>SUM(D12:L12)</f>
        <v>59</v>
      </c>
      <c r="N12" s="22">
        <f>M12/C12</f>
        <v>59</v>
      </c>
    </row>
    <row r="13" spans="1:14" s="23" customFormat="1" ht="12.75">
      <c r="A13" s="24">
        <f t="shared" si="2"/>
        <v>9</v>
      </c>
      <c r="B13" s="37" t="s">
        <v>88</v>
      </c>
      <c r="C13" s="21">
        <f>COUNTIF(D13:K13,"&lt;&gt;")</f>
        <v>1</v>
      </c>
      <c r="D13" s="30"/>
      <c r="E13" s="31"/>
      <c r="F13" s="31">
        <v>56.5</v>
      </c>
      <c r="G13" s="31"/>
      <c r="H13" s="24"/>
      <c r="I13" s="3"/>
      <c r="J13" s="31"/>
      <c r="K13" s="3"/>
      <c r="L13" s="3"/>
      <c r="M13" s="3">
        <f>SUM(D13:L13)</f>
        <v>56.5</v>
      </c>
      <c r="N13" s="22">
        <f>M13/C13</f>
        <v>56.5</v>
      </c>
    </row>
    <row r="14" spans="1:14" s="23" customFormat="1" ht="12.75">
      <c r="A14" s="24">
        <f t="shared" si="2"/>
        <v>10</v>
      </c>
      <c r="B14" s="37" t="s">
        <v>35</v>
      </c>
      <c r="C14" s="21">
        <f>COUNTIF(D14:K14,"&lt;&gt;")</f>
        <v>1</v>
      </c>
      <c r="D14" s="30"/>
      <c r="E14" s="31"/>
      <c r="F14" s="31">
        <v>45.5</v>
      </c>
      <c r="G14" s="31"/>
      <c r="H14" s="24"/>
      <c r="I14" s="3"/>
      <c r="J14" s="31"/>
      <c r="K14" s="3"/>
      <c r="L14" s="3"/>
      <c r="M14" s="3">
        <f>SUM(D14:L14)</f>
        <v>45.5</v>
      </c>
      <c r="N14" s="22">
        <f>M14/C14</f>
        <v>45.5</v>
      </c>
    </row>
    <row r="15" spans="1:14" s="23" customFormat="1" ht="12.75">
      <c r="A15" s="24">
        <f t="shared" si="2"/>
        <v>11</v>
      </c>
      <c r="B15" s="37" t="s">
        <v>86</v>
      </c>
      <c r="C15" s="21">
        <f>COUNTIF(D15:K15,"&lt;&gt;")</f>
        <v>1</v>
      </c>
      <c r="D15" s="30"/>
      <c r="E15" s="31"/>
      <c r="F15" s="31">
        <v>43.5</v>
      </c>
      <c r="G15" s="31"/>
      <c r="H15" s="24"/>
      <c r="I15" s="3"/>
      <c r="J15" s="31"/>
      <c r="K15" s="3"/>
      <c r="L15" s="3"/>
      <c r="M15" s="3">
        <f>SUM(D15:L15)</f>
        <v>43.5</v>
      </c>
      <c r="N15" s="22">
        <f aca="true" t="shared" si="3" ref="N15:N21">M15/C15</f>
        <v>43.5</v>
      </c>
    </row>
    <row r="16" spans="1:14" s="23" customFormat="1" ht="12.75">
      <c r="A16" s="24">
        <f t="shared" si="2"/>
        <v>12</v>
      </c>
      <c r="B16" s="37" t="s">
        <v>34</v>
      </c>
      <c r="C16" s="21">
        <f>COUNTIF(D16:K16,"&lt;&gt;")</f>
        <v>1</v>
      </c>
      <c r="D16" s="30"/>
      <c r="E16" s="31"/>
      <c r="F16" s="31">
        <v>43.5</v>
      </c>
      <c r="G16" s="31"/>
      <c r="H16" s="24"/>
      <c r="I16" s="3"/>
      <c r="J16" s="31"/>
      <c r="K16" s="3"/>
      <c r="L16" s="3"/>
      <c r="M16" s="3">
        <f>SUM(D16:L16)</f>
        <v>43.5</v>
      </c>
      <c r="N16" s="22">
        <f t="shared" si="3"/>
        <v>43.5</v>
      </c>
    </row>
    <row r="17" spans="1:14" s="23" customFormat="1" ht="12.75">
      <c r="A17" s="24">
        <f t="shared" si="2"/>
        <v>13</v>
      </c>
      <c r="B17" s="37" t="s">
        <v>79</v>
      </c>
      <c r="C17" s="21">
        <f>COUNTIF(D17:K17,"&lt;&gt;")</f>
        <v>1</v>
      </c>
      <c r="D17" s="3"/>
      <c r="E17" s="31">
        <v>42.5</v>
      </c>
      <c r="F17" s="31"/>
      <c r="G17" s="31"/>
      <c r="H17" s="24"/>
      <c r="I17" s="3"/>
      <c r="J17" s="31"/>
      <c r="K17" s="3"/>
      <c r="L17" s="3"/>
      <c r="M17" s="3">
        <f>SUM(D17:L17)</f>
        <v>42.5</v>
      </c>
      <c r="N17" s="22">
        <f t="shared" si="3"/>
        <v>42.5</v>
      </c>
    </row>
    <row r="18" spans="1:14" s="23" customFormat="1" ht="12.75">
      <c r="A18" s="24">
        <f t="shared" si="2"/>
        <v>14</v>
      </c>
      <c r="B18" s="37" t="s">
        <v>36</v>
      </c>
      <c r="C18" s="21">
        <f>COUNTIF(D18:K18,"&lt;&gt;")</f>
        <v>1</v>
      </c>
      <c r="D18" s="30"/>
      <c r="E18" s="31"/>
      <c r="F18" s="31">
        <v>39</v>
      </c>
      <c r="G18" s="31"/>
      <c r="H18" s="24"/>
      <c r="I18" s="3"/>
      <c r="J18" s="31"/>
      <c r="K18" s="3"/>
      <c r="L18" s="3"/>
      <c r="M18" s="3">
        <f>SUM(D18:L18)</f>
        <v>39</v>
      </c>
      <c r="N18" s="22">
        <f t="shared" si="3"/>
        <v>39</v>
      </c>
    </row>
    <row r="19" spans="1:14" s="23" customFormat="1" ht="12.75">
      <c r="A19" s="24">
        <f t="shared" si="2"/>
        <v>15</v>
      </c>
      <c r="B19" s="37" t="s">
        <v>87</v>
      </c>
      <c r="C19" s="21">
        <f>COUNTIF(D19:K19,"&lt;&gt;")</f>
        <v>1</v>
      </c>
      <c r="D19" s="30"/>
      <c r="E19" s="31"/>
      <c r="F19" s="31">
        <v>36.5</v>
      </c>
      <c r="G19" s="31"/>
      <c r="H19" s="24"/>
      <c r="I19" s="3"/>
      <c r="J19" s="31"/>
      <c r="K19" s="3"/>
      <c r="L19" s="3"/>
      <c r="M19" s="3">
        <f>SUM(D19:L19)</f>
        <v>36.5</v>
      </c>
      <c r="N19" s="22">
        <f t="shared" si="3"/>
        <v>36.5</v>
      </c>
    </row>
    <row r="20" spans="1:14" s="23" customFormat="1" ht="15">
      <c r="A20" s="24">
        <f t="shared" si="2"/>
        <v>16</v>
      </c>
      <c r="B20" s="50" t="s">
        <v>74</v>
      </c>
      <c r="C20" s="21">
        <f>COUNTIF(D20:K20,"&lt;&gt;")</f>
        <v>1</v>
      </c>
      <c r="D20" s="30">
        <v>28</v>
      </c>
      <c r="E20" s="31"/>
      <c r="F20" s="31"/>
      <c r="G20" s="31"/>
      <c r="H20" s="24"/>
      <c r="I20" s="3"/>
      <c r="J20" s="31"/>
      <c r="K20" s="3"/>
      <c r="L20" s="3"/>
      <c r="M20" s="3">
        <f>SUM(D20:L20)</f>
        <v>28</v>
      </c>
      <c r="N20" s="22">
        <f t="shared" si="3"/>
        <v>28</v>
      </c>
    </row>
    <row r="21" spans="1:14" s="23" customFormat="1" ht="12.75">
      <c r="A21" s="24">
        <f t="shared" si="2"/>
        <v>17</v>
      </c>
      <c r="B21" s="37" t="s">
        <v>73</v>
      </c>
      <c r="C21" s="21">
        <f>COUNTIF(D21:K21,"&lt;&gt;")</f>
        <v>1</v>
      </c>
      <c r="D21" s="30">
        <v>24.5</v>
      </c>
      <c r="E21" s="31"/>
      <c r="F21" s="31"/>
      <c r="G21" s="31"/>
      <c r="H21" s="24"/>
      <c r="I21" s="3"/>
      <c r="J21" s="31"/>
      <c r="K21" s="3"/>
      <c r="L21" s="3"/>
      <c r="M21" s="3">
        <f>SUM(D21:L21)</f>
        <v>24.5</v>
      </c>
      <c r="N21" s="22">
        <f t="shared" si="3"/>
        <v>24.5</v>
      </c>
    </row>
    <row r="22" spans="1:14" ht="12.75">
      <c r="A22" s="58" t="s">
        <v>31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ht="12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4" ht="12.75">
      <c r="A24" s="57" t="s">
        <v>3</v>
      </c>
      <c r="B24" s="56" t="s">
        <v>5</v>
      </c>
      <c r="C24" s="27" t="s">
        <v>7</v>
      </c>
      <c r="D24" s="7">
        <f>SUM(D5:D21)/D26</f>
        <v>48.07142857142857</v>
      </c>
      <c r="E24" s="7">
        <f>SUM(E5:E21)/E26</f>
        <v>59.07142857142857</v>
      </c>
      <c r="F24" s="7">
        <f>SUM(F5:F21)/F26</f>
        <v>50.5</v>
      </c>
      <c r="G24" s="32"/>
      <c r="H24" s="7"/>
      <c r="I24" s="7"/>
      <c r="J24" s="31"/>
      <c r="K24" s="7"/>
      <c r="L24" s="7"/>
      <c r="M24" s="4"/>
      <c r="N24" s="13"/>
    </row>
    <row r="25" spans="1:14" ht="12.75">
      <c r="A25" s="57"/>
      <c r="B25" s="56"/>
      <c r="C25" s="27" t="s">
        <v>19</v>
      </c>
      <c r="D25" s="7">
        <f>MAX(D5:D21)</f>
        <v>61</v>
      </c>
      <c r="E25" s="7">
        <f>MAX(E5:E21)</f>
        <v>66</v>
      </c>
      <c r="F25" s="7">
        <f>MAX(F5:F21)</f>
        <v>61</v>
      </c>
      <c r="G25" s="32"/>
      <c r="H25" s="7"/>
      <c r="I25" s="7"/>
      <c r="J25" s="31"/>
      <c r="K25" s="7"/>
      <c r="L25" s="7"/>
      <c r="M25" s="11"/>
      <c r="N25" s="12"/>
    </row>
    <row r="26" spans="1:14" ht="12.75">
      <c r="A26" s="57"/>
      <c r="B26" s="56"/>
      <c r="C26" s="27" t="s">
        <v>6</v>
      </c>
      <c r="D26" s="9">
        <f>COUNTIF(D5:D21,"&lt;&gt;")</f>
        <v>7</v>
      </c>
      <c r="E26" s="9">
        <f>COUNTIF(E5:E21,"&lt;&gt;")</f>
        <v>7</v>
      </c>
      <c r="F26" s="9">
        <f>COUNTIF(F5:F21,"&lt;&gt;")</f>
        <v>11</v>
      </c>
      <c r="G26" s="33"/>
      <c r="H26" s="9"/>
      <c r="I26" s="9"/>
      <c r="J26" s="31"/>
      <c r="K26" s="9"/>
      <c r="L26" s="9"/>
      <c r="M26" s="13"/>
      <c r="N26" s="12"/>
    </row>
    <row r="27" spans="1:14" ht="12.75">
      <c r="A27" s="57"/>
      <c r="B27" s="55" t="s">
        <v>4</v>
      </c>
      <c r="C27" s="26" t="s">
        <v>20</v>
      </c>
      <c r="D27" s="6" t="s">
        <v>16</v>
      </c>
      <c r="E27" s="6" t="s">
        <v>16</v>
      </c>
      <c r="F27" s="6" t="s">
        <v>16</v>
      </c>
      <c r="G27" s="34"/>
      <c r="H27" s="6"/>
      <c r="I27" s="6"/>
      <c r="J27" s="31"/>
      <c r="K27" s="6"/>
      <c r="L27" s="6"/>
      <c r="M27" s="14"/>
      <c r="N27" s="12"/>
    </row>
    <row r="28" spans="1:14" ht="12.75">
      <c r="A28" s="57"/>
      <c r="B28" s="55"/>
      <c r="C28" s="26" t="s">
        <v>21</v>
      </c>
      <c r="D28" s="6" t="s">
        <v>25</v>
      </c>
      <c r="E28" s="6" t="s">
        <v>25</v>
      </c>
      <c r="F28" s="6" t="s">
        <v>25</v>
      </c>
      <c r="G28" s="34"/>
      <c r="H28" s="6"/>
      <c r="I28" s="6"/>
      <c r="J28" s="31"/>
      <c r="K28" s="6"/>
      <c r="L28" s="18"/>
      <c r="M28" s="15"/>
      <c r="N28" s="16"/>
    </row>
    <row r="29" spans="1:14" ht="12.75">
      <c r="A29" s="57"/>
      <c r="B29" s="55"/>
      <c r="C29" s="26" t="s">
        <v>22</v>
      </c>
      <c r="D29" s="35" t="s">
        <v>76</v>
      </c>
      <c r="E29" s="35" t="s">
        <v>85</v>
      </c>
      <c r="F29" s="35" t="s">
        <v>93</v>
      </c>
      <c r="G29" s="34"/>
      <c r="H29" s="6"/>
      <c r="I29" s="6"/>
      <c r="J29" s="31"/>
      <c r="K29" s="6"/>
      <c r="L29" s="6"/>
      <c r="M29" s="15"/>
      <c r="N29" s="16"/>
    </row>
    <row r="30" spans="1:14" ht="12.75" customHeight="1">
      <c r="A30" s="57"/>
      <c r="B30" s="55"/>
      <c r="C30" s="26" t="s">
        <v>23</v>
      </c>
      <c r="D30" s="6" t="s">
        <v>26</v>
      </c>
      <c r="E30" s="6" t="s">
        <v>26</v>
      </c>
      <c r="F30" s="6" t="s">
        <v>26</v>
      </c>
      <c r="G30" s="34"/>
      <c r="H30" s="6"/>
      <c r="I30" s="6"/>
      <c r="J30" s="31"/>
      <c r="K30" s="6"/>
      <c r="L30" s="18"/>
      <c r="M30" s="15"/>
      <c r="N30" s="16"/>
    </row>
    <row r="31" spans="1:14" s="5" customFormat="1" ht="12.75" customHeight="1">
      <c r="A31" s="57"/>
      <c r="B31" s="55"/>
      <c r="C31" s="26" t="s">
        <v>24</v>
      </c>
      <c r="D31" s="6" t="s">
        <v>17</v>
      </c>
      <c r="E31" s="6" t="s">
        <v>17</v>
      </c>
      <c r="F31" s="6" t="s">
        <v>17</v>
      </c>
      <c r="G31" s="34"/>
      <c r="H31" s="6"/>
      <c r="I31" s="6"/>
      <c r="J31" s="31"/>
      <c r="K31" s="6"/>
      <c r="L31" s="6"/>
      <c r="M31" s="15"/>
      <c r="N31" s="16"/>
    </row>
    <row r="32" spans="1:14" s="8" customFormat="1" ht="12.75">
      <c r="A32" s="19"/>
      <c r="B32" s="4"/>
      <c r="C32" s="4"/>
      <c r="D32" s="20">
        <v>23</v>
      </c>
      <c r="E32" s="20">
        <v>26</v>
      </c>
      <c r="F32" s="20">
        <v>37</v>
      </c>
      <c r="G32" s="20"/>
      <c r="H32" s="17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7:B31"/>
    <mergeCell ref="B24:B26"/>
    <mergeCell ref="A24:A31"/>
    <mergeCell ref="A22:N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97" zoomScaleNormal="97" zoomScalePageLayoutView="0" workbookViewId="0" topLeftCell="A38">
      <selection activeCell="D45" sqref="D45:D5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0" t="s">
        <v>15</v>
      </c>
      <c r="B1" s="90"/>
      <c r="C1" s="90"/>
      <c r="D1" s="90"/>
      <c r="E1" s="90"/>
      <c r="F1" s="90"/>
      <c r="G1" s="42"/>
      <c r="H1" s="42"/>
    </row>
    <row r="2" spans="1:8" ht="13.5" customHeight="1">
      <c r="A2" s="91">
        <v>45179</v>
      </c>
      <c r="B2" s="92"/>
      <c r="C2" s="92"/>
      <c r="D2" s="91">
        <v>45179</v>
      </c>
      <c r="E2" s="92"/>
      <c r="F2" s="92"/>
      <c r="G2" s="4"/>
      <c r="H2" s="4"/>
    </row>
    <row r="3" spans="1:6" ht="13.5" customHeight="1">
      <c r="A3" s="92" t="s">
        <v>9</v>
      </c>
      <c r="B3" s="92"/>
      <c r="C3" s="92"/>
      <c r="D3" s="92" t="s">
        <v>10</v>
      </c>
      <c r="E3" s="92"/>
      <c r="F3" s="92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9" t="s">
        <v>75</v>
      </c>
      <c r="B5" s="40">
        <v>875</v>
      </c>
      <c r="C5" s="40">
        <f aca="true" t="shared" si="0" ref="C5:C11">ABS(1179-B5)</f>
        <v>304</v>
      </c>
      <c r="D5" s="39" t="s">
        <v>74</v>
      </c>
      <c r="E5" s="39">
        <v>150000</v>
      </c>
      <c r="F5" s="39">
        <f aca="true" t="shared" si="1" ref="F5:F11">ABS(190000-E5)</f>
        <v>40000</v>
      </c>
      <c r="H5" s="45"/>
      <c r="J5" s="45"/>
      <c r="K5" s="46"/>
    </row>
    <row r="6" spans="1:11" ht="15">
      <c r="A6" s="37" t="s">
        <v>30</v>
      </c>
      <c r="B6" s="31">
        <v>735</v>
      </c>
      <c r="C6" s="51">
        <f t="shared" si="0"/>
        <v>444</v>
      </c>
      <c r="D6" s="48" t="s">
        <v>71</v>
      </c>
      <c r="E6" s="37">
        <v>103190</v>
      </c>
      <c r="F6" s="50">
        <f t="shared" si="1"/>
        <v>86810</v>
      </c>
      <c r="H6" s="45"/>
      <c r="J6" s="45"/>
      <c r="K6" s="46"/>
    </row>
    <row r="7" spans="1:11" ht="15">
      <c r="A7" s="48" t="s">
        <v>29</v>
      </c>
      <c r="B7" s="31">
        <v>568</v>
      </c>
      <c r="C7" s="51">
        <f t="shared" si="0"/>
        <v>611</v>
      </c>
      <c r="D7" s="48" t="s">
        <v>29</v>
      </c>
      <c r="E7" s="37">
        <v>84000</v>
      </c>
      <c r="F7" s="50">
        <f t="shared" si="1"/>
        <v>106000</v>
      </c>
      <c r="H7" s="45"/>
      <c r="J7" s="45"/>
      <c r="K7" s="46"/>
    </row>
    <row r="8" spans="1:11" ht="15">
      <c r="A8" s="37" t="s">
        <v>73</v>
      </c>
      <c r="B8" s="38">
        <v>278</v>
      </c>
      <c r="C8" s="51">
        <f t="shared" si="0"/>
        <v>901</v>
      </c>
      <c r="D8" s="37" t="s">
        <v>73</v>
      </c>
      <c r="E8" s="48">
        <v>15000</v>
      </c>
      <c r="F8" s="50">
        <f t="shared" si="1"/>
        <v>175000</v>
      </c>
      <c r="H8" s="45"/>
      <c r="J8" s="45"/>
      <c r="K8" s="46"/>
    </row>
    <row r="9" spans="1:11" ht="15">
      <c r="A9" s="48" t="s">
        <v>71</v>
      </c>
      <c r="B9" s="31">
        <v>201</v>
      </c>
      <c r="C9" s="51">
        <f t="shared" si="0"/>
        <v>978</v>
      </c>
      <c r="D9" s="37" t="s">
        <v>30</v>
      </c>
      <c r="E9" s="50">
        <v>5252</v>
      </c>
      <c r="F9" s="50">
        <f t="shared" si="1"/>
        <v>184748</v>
      </c>
      <c r="H9" s="45"/>
      <c r="J9" s="45"/>
      <c r="K9" s="46"/>
    </row>
    <row r="10" spans="1:11" ht="15">
      <c r="A10" s="37" t="s">
        <v>32</v>
      </c>
      <c r="B10" s="31">
        <v>157</v>
      </c>
      <c r="C10" s="51">
        <f t="shared" si="0"/>
        <v>1022</v>
      </c>
      <c r="D10" s="37" t="s">
        <v>32</v>
      </c>
      <c r="E10" s="50">
        <v>1855</v>
      </c>
      <c r="F10" s="50">
        <f t="shared" si="1"/>
        <v>188145</v>
      </c>
      <c r="H10" s="45"/>
      <c r="J10" s="45"/>
      <c r="K10" s="46"/>
    </row>
    <row r="11" spans="1:11" ht="15">
      <c r="A11" s="50" t="s">
        <v>74</v>
      </c>
      <c r="B11" s="38">
        <v>23</v>
      </c>
      <c r="C11" s="51">
        <f t="shared" si="0"/>
        <v>1156</v>
      </c>
      <c r="D11" s="37" t="s">
        <v>75</v>
      </c>
      <c r="E11" s="37">
        <v>663000</v>
      </c>
      <c r="F11" s="50">
        <f t="shared" si="1"/>
        <v>473000</v>
      </c>
      <c r="H11" s="45"/>
      <c r="J11" s="45"/>
      <c r="K11" s="46"/>
    </row>
    <row r="12" spans="1:11" ht="15">
      <c r="A12" s="37"/>
      <c r="B12" s="38"/>
      <c r="C12" s="51"/>
      <c r="D12" s="37"/>
      <c r="E12" s="37"/>
      <c r="F12" s="50"/>
      <c r="H12" s="45"/>
      <c r="J12" s="45"/>
      <c r="K12" s="46"/>
    </row>
    <row r="13" spans="1:11" ht="15">
      <c r="A13" s="37"/>
      <c r="B13" s="38"/>
      <c r="C13" s="51"/>
      <c r="D13" s="37"/>
      <c r="E13" s="48"/>
      <c r="F13" s="50"/>
      <c r="H13" s="45"/>
      <c r="J13" s="45"/>
      <c r="K13" s="46"/>
    </row>
    <row r="14" spans="1:11" ht="15">
      <c r="A14" s="48"/>
      <c r="B14" s="47"/>
      <c r="C14" s="47"/>
      <c r="D14" s="37"/>
      <c r="E14" s="37"/>
      <c r="F14" s="48"/>
      <c r="H14" s="45"/>
      <c r="J14" s="45"/>
      <c r="K14" s="46"/>
    </row>
    <row r="15" spans="1:6" ht="15">
      <c r="A15" s="48"/>
      <c r="B15" s="47"/>
      <c r="C15" s="47"/>
      <c r="D15" s="48"/>
      <c r="E15" s="37"/>
      <c r="F15" s="48"/>
    </row>
    <row r="16" spans="1:6" ht="12.75">
      <c r="A16" s="93" t="s">
        <v>14</v>
      </c>
      <c r="B16" s="94"/>
      <c r="C16" s="94"/>
      <c r="D16" s="94"/>
      <c r="E16" s="94"/>
      <c r="F16" s="95"/>
    </row>
    <row r="17" spans="1:8" ht="12.75">
      <c r="A17" s="73" t="s">
        <v>27</v>
      </c>
      <c r="B17" s="74"/>
      <c r="C17" s="75"/>
      <c r="D17" s="73" t="s">
        <v>28</v>
      </c>
      <c r="E17" s="74"/>
      <c r="F17" s="75"/>
      <c r="G17" s="43"/>
      <c r="H17" s="43"/>
    </row>
    <row r="18" spans="1:8" ht="12.75">
      <c r="A18" s="76"/>
      <c r="B18" s="77"/>
      <c r="C18" s="78"/>
      <c r="D18" s="76"/>
      <c r="E18" s="77"/>
      <c r="F18" s="78"/>
      <c r="G18" s="43"/>
      <c r="H18" s="43"/>
    </row>
    <row r="19" spans="1:8" ht="12.75">
      <c r="A19" s="79" t="s">
        <v>78</v>
      </c>
      <c r="B19" s="80"/>
      <c r="C19" s="81"/>
      <c r="D19" s="79" t="s">
        <v>77</v>
      </c>
      <c r="E19" s="85"/>
      <c r="F19" s="86"/>
      <c r="G19" s="44"/>
      <c r="H19" s="44"/>
    </row>
    <row r="20" spans="1:8" ht="12.75">
      <c r="A20" s="82"/>
      <c r="B20" s="83"/>
      <c r="C20" s="84"/>
      <c r="D20" s="87"/>
      <c r="E20" s="88"/>
      <c r="F20" s="89"/>
      <c r="G20" s="44"/>
      <c r="H20" s="44"/>
    </row>
    <row r="21" spans="1:6" ht="12.75">
      <c r="A21" s="90" t="s">
        <v>15</v>
      </c>
      <c r="B21" s="90"/>
      <c r="C21" s="90"/>
      <c r="D21" s="90"/>
      <c r="E21" s="90"/>
      <c r="F21" s="90"/>
    </row>
    <row r="22" spans="1:6" ht="12.75">
      <c r="A22" s="91">
        <v>45186</v>
      </c>
      <c r="B22" s="92"/>
      <c r="C22" s="92"/>
      <c r="D22" s="91">
        <v>45186</v>
      </c>
      <c r="E22" s="92"/>
      <c r="F22" s="92"/>
    </row>
    <row r="23" spans="1:6" ht="12.75">
      <c r="A23" s="92" t="s">
        <v>9</v>
      </c>
      <c r="B23" s="92"/>
      <c r="C23" s="92"/>
      <c r="D23" s="92" t="s">
        <v>10</v>
      </c>
      <c r="E23" s="92"/>
      <c r="F23" s="92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9" t="s">
        <v>80</v>
      </c>
      <c r="B25" s="40">
        <v>55</v>
      </c>
      <c r="C25" s="40">
        <f aca="true" t="shared" si="2" ref="C25:C31">ABS(54-B25)</f>
        <v>1</v>
      </c>
      <c r="D25" s="39" t="s">
        <v>32</v>
      </c>
      <c r="E25" s="39">
        <v>25</v>
      </c>
      <c r="F25" s="39">
        <f aca="true" t="shared" si="3" ref="F25:F31">ABS(22-E25)</f>
        <v>3</v>
      </c>
    </row>
    <row r="26" spans="1:6" ht="15">
      <c r="A26" s="37" t="s">
        <v>32</v>
      </c>
      <c r="B26" s="31">
        <v>45</v>
      </c>
      <c r="C26" s="51">
        <f t="shared" si="2"/>
        <v>9</v>
      </c>
      <c r="D26" s="50" t="s">
        <v>80</v>
      </c>
      <c r="E26" s="50">
        <v>13</v>
      </c>
      <c r="F26" s="50">
        <f t="shared" si="3"/>
        <v>9</v>
      </c>
    </row>
    <row r="27" spans="1:6" ht="15">
      <c r="A27" s="37" t="s">
        <v>81</v>
      </c>
      <c r="B27" s="38">
        <v>70</v>
      </c>
      <c r="C27" s="51">
        <f t="shared" si="2"/>
        <v>16</v>
      </c>
      <c r="D27" s="37" t="s">
        <v>30</v>
      </c>
      <c r="E27" s="48">
        <v>13</v>
      </c>
      <c r="F27" s="50">
        <f t="shared" si="3"/>
        <v>9</v>
      </c>
    </row>
    <row r="28" spans="1:6" ht="15">
      <c r="A28" s="37" t="s">
        <v>30</v>
      </c>
      <c r="B28" s="31">
        <v>72</v>
      </c>
      <c r="C28" s="51">
        <f t="shared" si="2"/>
        <v>18</v>
      </c>
      <c r="D28" s="50" t="s">
        <v>82</v>
      </c>
      <c r="E28" s="50">
        <v>13</v>
      </c>
      <c r="F28" s="50">
        <f t="shared" si="3"/>
        <v>9</v>
      </c>
    </row>
    <row r="29" spans="1:6" ht="15">
      <c r="A29" s="50" t="s">
        <v>82</v>
      </c>
      <c r="B29" s="51">
        <v>73</v>
      </c>
      <c r="C29" s="51">
        <f t="shared" si="2"/>
        <v>19</v>
      </c>
      <c r="D29" s="37" t="s">
        <v>81</v>
      </c>
      <c r="E29" s="37">
        <v>12</v>
      </c>
      <c r="F29" s="50">
        <f t="shared" si="3"/>
        <v>10</v>
      </c>
    </row>
    <row r="30" spans="1:6" ht="15">
      <c r="A30" s="48" t="s">
        <v>29</v>
      </c>
      <c r="B30" s="31">
        <v>32</v>
      </c>
      <c r="C30" s="51">
        <f t="shared" si="2"/>
        <v>22</v>
      </c>
      <c r="D30" s="48" t="s">
        <v>29</v>
      </c>
      <c r="E30" s="50">
        <v>9</v>
      </c>
      <c r="F30" s="50">
        <f t="shared" si="3"/>
        <v>13</v>
      </c>
    </row>
    <row r="31" spans="1:6" ht="15">
      <c r="A31" s="50" t="s">
        <v>79</v>
      </c>
      <c r="B31" s="38">
        <v>32</v>
      </c>
      <c r="C31" s="51">
        <f t="shared" si="2"/>
        <v>22</v>
      </c>
      <c r="D31" s="50" t="s">
        <v>79</v>
      </c>
      <c r="E31" s="37">
        <v>9</v>
      </c>
      <c r="F31" s="50">
        <f t="shared" si="3"/>
        <v>13</v>
      </c>
    </row>
    <row r="32" spans="1:6" ht="15">
      <c r="A32" s="37"/>
      <c r="B32" s="38"/>
      <c r="C32" s="51"/>
      <c r="D32" s="37"/>
      <c r="E32" s="37"/>
      <c r="F32" s="50"/>
    </row>
    <row r="33" spans="1:6" ht="15">
      <c r="A33" s="37"/>
      <c r="B33" s="38"/>
      <c r="C33" s="51"/>
      <c r="D33" s="37"/>
      <c r="E33" s="48"/>
      <c r="F33" s="50"/>
    </row>
    <row r="34" spans="1:6" ht="15">
      <c r="A34" s="48"/>
      <c r="B34" s="47"/>
      <c r="C34" s="47"/>
      <c r="D34" s="37"/>
      <c r="E34" s="37"/>
      <c r="F34" s="48"/>
    </row>
    <row r="35" spans="1:6" ht="15">
      <c r="A35" s="48"/>
      <c r="B35" s="47"/>
      <c r="C35" s="47"/>
      <c r="D35" s="48"/>
      <c r="E35" s="37"/>
      <c r="F35" s="48"/>
    </row>
    <row r="36" spans="1:6" ht="12.75">
      <c r="A36" s="93" t="s">
        <v>14</v>
      </c>
      <c r="B36" s="94"/>
      <c r="C36" s="94"/>
      <c r="D36" s="94"/>
      <c r="E36" s="94"/>
      <c r="F36" s="95"/>
    </row>
    <row r="37" spans="1:6" ht="12.75">
      <c r="A37" s="73" t="s">
        <v>27</v>
      </c>
      <c r="B37" s="74"/>
      <c r="C37" s="75"/>
      <c r="D37" s="73" t="s">
        <v>28</v>
      </c>
      <c r="E37" s="74"/>
      <c r="F37" s="75"/>
    </row>
    <row r="38" spans="1:6" ht="12.75">
      <c r="A38" s="76"/>
      <c r="B38" s="77"/>
      <c r="C38" s="78"/>
      <c r="D38" s="76"/>
      <c r="E38" s="77"/>
      <c r="F38" s="78"/>
    </row>
    <row r="39" spans="1:6" ht="12.75">
      <c r="A39" s="79" t="s">
        <v>84</v>
      </c>
      <c r="B39" s="80"/>
      <c r="C39" s="81"/>
      <c r="D39" s="79" t="s">
        <v>83</v>
      </c>
      <c r="E39" s="85"/>
      <c r="F39" s="86"/>
    </row>
    <row r="40" spans="1:6" ht="12.75">
      <c r="A40" s="82"/>
      <c r="B40" s="83"/>
      <c r="C40" s="84"/>
      <c r="D40" s="87"/>
      <c r="E40" s="88"/>
      <c r="F40" s="89"/>
    </row>
    <row r="41" spans="1:6" ht="12.75">
      <c r="A41" s="90" t="s">
        <v>15</v>
      </c>
      <c r="B41" s="90"/>
      <c r="C41" s="90"/>
      <c r="D41" s="90"/>
      <c r="E41" s="90"/>
      <c r="F41" s="90"/>
    </row>
    <row r="42" spans="1:6" ht="12.75">
      <c r="A42" s="91">
        <v>45193</v>
      </c>
      <c r="B42" s="92"/>
      <c r="C42" s="92"/>
      <c r="D42" s="91">
        <v>45193</v>
      </c>
      <c r="E42" s="92"/>
      <c r="F42" s="92"/>
    </row>
    <row r="43" spans="1:6" ht="12.75">
      <c r="A43" s="92" t="s">
        <v>9</v>
      </c>
      <c r="B43" s="92"/>
      <c r="C43" s="92"/>
      <c r="D43" s="92" t="s">
        <v>10</v>
      </c>
      <c r="E43" s="92"/>
      <c r="F43" s="92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96" t="s">
        <v>32</v>
      </c>
      <c r="B45" s="97">
        <v>18</v>
      </c>
      <c r="C45" s="97">
        <f>ABS(18-B45)</f>
        <v>0</v>
      </c>
      <c r="D45" s="39" t="s">
        <v>29</v>
      </c>
      <c r="E45" s="39">
        <v>222</v>
      </c>
      <c r="F45" s="39">
        <f>ABS(222-E45)</f>
        <v>0</v>
      </c>
    </row>
    <row r="46" spans="1:6" ht="15">
      <c r="A46" s="39" t="s">
        <v>30</v>
      </c>
      <c r="B46" s="40">
        <v>18</v>
      </c>
      <c r="C46" s="40">
        <f aca="true" t="shared" si="4" ref="C46:C55">ABS(18-B46)</f>
        <v>0</v>
      </c>
      <c r="D46" s="37" t="s">
        <v>88</v>
      </c>
      <c r="E46" s="50">
        <v>235</v>
      </c>
      <c r="F46" s="50">
        <f>ABS(222-E46)</f>
        <v>13</v>
      </c>
    </row>
    <row r="47" spans="1:6" ht="15">
      <c r="A47" s="96" t="s">
        <v>87</v>
      </c>
      <c r="B47" s="97">
        <v>18</v>
      </c>
      <c r="C47" s="97">
        <f t="shared" si="4"/>
        <v>0</v>
      </c>
      <c r="D47" s="48" t="s">
        <v>90</v>
      </c>
      <c r="E47" s="37">
        <v>249</v>
      </c>
      <c r="F47" s="50">
        <f>ABS(222-E47)</f>
        <v>27</v>
      </c>
    </row>
    <row r="48" spans="1:6" ht="15">
      <c r="A48" s="37" t="s">
        <v>88</v>
      </c>
      <c r="B48" s="38">
        <v>16</v>
      </c>
      <c r="C48" s="51">
        <f t="shared" si="4"/>
        <v>2</v>
      </c>
      <c r="D48" s="98" t="s">
        <v>30</v>
      </c>
      <c r="E48" s="50">
        <v>250</v>
      </c>
      <c r="F48" s="50">
        <f>ABS(222-E48)</f>
        <v>28</v>
      </c>
    </row>
    <row r="49" spans="1:6" ht="15">
      <c r="A49" s="48" t="s">
        <v>29</v>
      </c>
      <c r="B49" s="31">
        <v>16</v>
      </c>
      <c r="C49" s="51">
        <f t="shared" si="4"/>
        <v>2</v>
      </c>
      <c r="D49" s="37" t="s">
        <v>34</v>
      </c>
      <c r="E49" s="37">
        <v>254</v>
      </c>
      <c r="F49" s="50">
        <f>ABS(222-E49)</f>
        <v>32</v>
      </c>
    </row>
    <row r="50" spans="1:6" ht="15">
      <c r="A50" s="37" t="s">
        <v>86</v>
      </c>
      <c r="B50" s="38">
        <v>16</v>
      </c>
      <c r="C50" s="51">
        <f t="shared" si="4"/>
        <v>2</v>
      </c>
      <c r="D50" s="50" t="s">
        <v>89</v>
      </c>
      <c r="E50" s="37">
        <v>285</v>
      </c>
      <c r="F50" s="50">
        <f>ABS(222-E50)</f>
        <v>63</v>
      </c>
    </row>
    <row r="51" spans="1:6" ht="15">
      <c r="A51" s="48" t="s">
        <v>90</v>
      </c>
      <c r="B51" s="47">
        <v>16</v>
      </c>
      <c r="C51" s="51">
        <f t="shared" si="4"/>
        <v>2</v>
      </c>
      <c r="D51" s="37" t="s">
        <v>86</v>
      </c>
      <c r="E51" s="50">
        <v>150</v>
      </c>
      <c r="F51" s="50">
        <f>ABS(222-E51)</f>
        <v>72</v>
      </c>
    </row>
    <row r="52" spans="1:6" ht="15">
      <c r="A52" s="50" t="s">
        <v>89</v>
      </c>
      <c r="B52" s="38">
        <v>15</v>
      </c>
      <c r="C52" s="51">
        <f t="shared" si="4"/>
        <v>3</v>
      </c>
      <c r="D52" s="48" t="s">
        <v>35</v>
      </c>
      <c r="E52" s="37">
        <v>300</v>
      </c>
      <c r="F52" s="50">
        <f>ABS(222-E52)</f>
        <v>78</v>
      </c>
    </row>
    <row r="53" spans="1:6" ht="15">
      <c r="A53" s="50" t="s">
        <v>80</v>
      </c>
      <c r="B53" s="51">
        <v>14</v>
      </c>
      <c r="C53" s="51">
        <f t="shared" si="4"/>
        <v>4</v>
      </c>
      <c r="D53" s="98" t="s">
        <v>32</v>
      </c>
      <c r="E53" s="50">
        <v>138</v>
      </c>
      <c r="F53" s="50">
        <f>ABS(222-E53)</f>
        <v>84</v>
      </c>
    </row>
    <row r="54" spans="1:6" ht="15">
      <c r="A54" s="37" t="s">
        <v>34</v>
      </c>
      <c r="B54" s="38">
        <v>14</v>
      </c>
      <c r="C54" s="51">
        <f t="shared" si="4"/>
        <v>4</v>
      </c>
      <c r="D54" s="98" t="s">
        <v>87</v>
      </c>
      <c r="E54" s="48">
        <v>44</v>
      </c>
      <c r="F54" s="50">
        <f>ABS(222-E54)</f>
        <v>178</v>
      </c>
    </row>
    <row r="55" spans="1:6" ht="15">
      <c r="A55" s="48" t="s">
        <v>35</v>
      </c>
      <c r="B55" s="47">
        <v>14</v>
      </c>
      <c r="C55" s="51">
        <f t="shared" si="4"/>
        <v>4</v>
      </c>
      <c r="D55" s="50" t="s">
        <v>80</v>
      </c>
      <c r="E55" s="48">
        <v>750</v>
      </c>
      <c r="F55" s="50">
        <f>ABS(222-E55)</f>
        <v>528</v>
      </c>
    </row>
    <row r="56" spans="1:6" ht="12.75">
      <c r="A56" s="93" t="s">
        <v>14</v>
      </c>
      <c r="B56" s="94"/>
      <c r="C56" s="94"/>
      <c r="D56" s="94"/>
      <c r="E56" s="94"/>
      <c r="F56" s="95"/>
    </row>
    <row r="57" spans="1:6" ht="12.75">
      <c r="A57" s="73" t="s">
        <v>27</v>
      </c>
      <c r="B57" s="74"/>
      <c r="C57" s="75"/>
      <c r="D57" s="73" t="s">
        <v>28</v>
      </c>
      <c r="E57" s="74"/>
      <c r="F57" s="75"/>
    </row>
    <row r="58" spans="1:6" ht="12.75">
      <c r="A58" s="76"/>
      <c r="B58" s="77"/>
      <c r="C58" s="78"/>
      <c r="D58" s="76"/>
      <c r="E58" s="77"/>
      <c r="F58" s="78"/>
    </row>
    <row r="59" spans="1:6" ht="12.75">
      <c r="A59" s="79" t="s">
        <v>92</v>
      </c>
      <c r="B59" s="80"/>
      <c r="C59" s="81"/>
      <c r="D59" s="79" t="s">
        <v>91</v>
      </c>
      <c r="E59" s="85"/>
      <c r="F59" s="86"/>
    </row>
    <row r="60" spans="1:6" ht="12.75">
      <c r="A60" s="82"/>
      <c r="B60" s="83"/>
      <c r="C60" s="84"/>
      <c r="D60" s="87"/>
      <c r="E60" s="88"/>
      <c r="F60" s="89"/>
    </row>
  </sheetData>
  <sheetProtection/>
  <mergeCells count="30"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9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7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7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41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7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7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8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8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7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7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8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2023-09-24T20:47:14Z</dcterms:modified>
  <cp:category/>
  <cp:version/>
  <cp:contentType/>
  <cp:contentStatus/>
</cp:coreProperties>
</file>