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<sst xmlns="http://schemas.openxmlformats.org/spreadsheetml/2006/main" count="362" uniqueCount="103">
  <si>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</si>
  <si>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</si>
  <si>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</si>
  <si>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</si>
  <si>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</si>
  <si>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</si>
  <si>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</si>
  <si>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</si>
  <si>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</si>
  <si>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</si>
  <si>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</si>
  <si>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</si>
  <si>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</si>
  <si>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</si>
  <si>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</si>
  <si>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</si>
  <si>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</si>
  <si>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</si>
  <si>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</si>
  <si>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</si>
  <si>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</si>
  <si>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</si>
  <si>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</si>
  <si>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</si>
  <si>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</si>
  <si>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</si>
  <si>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</si>
  <si>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</si>
  <si>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</si>
  <si>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</si>
  <si>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</si>
  <si>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</si>
  <si>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</si>
  <si>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</si>
  <si>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</si>
  <si>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</si>
  <si>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</si>
  <si>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</si>
  <si>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</si>
  <si>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</si>
  <si>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</si>
  <si>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</si>
  <si>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</si>
  <si>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</si>
  <si>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</si>
  <si>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</si>
  <si>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</si>
  <si>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</si>
  <si>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</si>
  <si>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</si>
  <si>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</si>
  <si>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</si>
  <si>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</si>
  <si>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</si>
  <si>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</si>
  <si>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</si>
  <si>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</si>
  <si>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</si>
  <si>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</si>
  <si>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</si>
  <si>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</si>
  <si>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</si>
  <si>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</si>
  <si>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</si>
  <si>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</si>
  <si>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</si>
  <si>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</si>
  <si>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</si>
  <si>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</si>
  <si>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</si>
  <si>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</si>
  <si>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</si>
  <si>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HAM</t>
  </si>
  <si>
    <t>ITS LAURA</t>
  </si>
  <si>
    <t>CHIVES</t>
  </si>
  <si>
    <t>MEAN BEAN QUIZ MACHINE</t>
  </si>
  <si>
    <t>RED LORRY YELLOW LORRY</t>
  </si>
  <si>
    <t>JETS</t>
  </si>
  <si>
    <t>4 SMARTIES AND TUBE</t>
  </si>
  <si>
    <t>GYPSY QUIZZERS = 13</t>
  </si>
  <si>
    <t xml:space="preserve">CHIVES = 1 </t>
  </si>
  <si>
    <t>DINGBATS</t>
  </si>
  <si>
    <t>The Forge Inn - Glenfield - Sunday Night Quiz League #71</t>
  </si>
  <si>
    <t>17/12/2023 (XMAS QUIZ)</t>
  </si>
  <si>
    <t>ONE OF US IS A THIRD WHEEL</t>
  </si>
  <si>
    <t>3 BLIND MICE</t>
  </si>
  <si>
    <t>ANT HILL MOB</t>
  </si>
  <si>
    <t>SNOWW CROCS</t>
  </si>
  <si>
    <t>SNOW CROCS</t>
  </si>
  <si>
    <t>GYPSY QUIZZERS = 14</t>
  </si>
  <si>
    <t xml:space="preserve">ONE OF US I A THIRD WHEEL = 1 </t>
  </si>
  <si>
    <t>MISSING LETTERS</t>
  </si>
  <si>
    <t>NO NAME</t>
  </si>
  <si>
    <t>THREE MUSKATEERS</t>
  </si>
  <si>
    <t>4TH AGAIN</t>
  </si>
  <si>
    <t>WE ONLY CAME FOR A DRINK</t>
  </si>
  <si>
    <t>RED LORRY YELLO LORRY</t>
  </si>
  <si>
    <r>
      <rPr>
        <b/>
        <sz val="10"/>
        <color indexed="10"/>
        <rFont val="Arial"/>
        <family val="2"/>
      </rPr>
      <t>THREE MUSKATEER</t>
    </r>
    <r>
      <rPr>
        <b/>
        <sz val="10"/>
        <color indexed="17"/>
        <rFont val="Arial"/>
        <family val="2"/>
      </rPr>
      <t>S &amp; GYPSY QUIZZERS = 12 POINTS</t>
    </r>
  </si>
  <si>
    <r>
      <rPr>
        <b/>
        <sz val="10"/>
        <color indexed="10"/>
        <rFont val="Arial"/>
        <family val="2"/>
      </rPr>
      <t xml:space="preserve">RED LORRY YELLOW LORRY </t>
    </r>
    <r>
      <rPr>
        <b/>
        <sz val="10"/>
        <color indexed="17"/>
        <rFont val="Arial"/>
        <family val="2"/>
      </rPr>
      <t>&amp; LAST AGAIN = 7</t>
    </r>
  </si>
  <si>
    <t>FAMOUS FACES</t>
  </si>
  <si>
    <t>4TH GIN</t>
  </si>
  <si>
    <t>41..5</t>
  </si>
  <si>
    <t>WE ONLY CAME FOR A DRIK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</si>
</sst>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30" fillId="26" borderId="10" xfId="39" applyBorder="1" applyAlignment="1">
      <alignment/>
    </xf>
    <xf numFmtId="0" fontId="30" fillId="26" borderId="10" xfId="39" applyBorder="1" applyAlignment="1">
      <alignment horizontal="center"/>
    </xf>
    <xf numFmtId="0" fontId="30" fillId="33" borderId="10" xfId="39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6" width="14.140625" style="1" bestFit="1" customWidth="1"/>
    <col min="7" max="7" width="22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6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12.75">
      <c r="A2" s="69" t="s">
        <v>8</v>
      </c>
      <c r="B2" s="70"/>
      <c r="C2" s="70"/>
      <c r="D2" s="70"/>
      <c r="E2" s="70"/>
      <c r="F2" s="70"/>
      <c r="G2" s="70"/>
      <c r="H2" s="71">
        <v>3</v>
      </c>
      <c r="I2" s="71"/>
      <c r="J2" s="71"/>
      <c r="K2" s="71"/>
      <c r="L2" s="71"/>
      <c r="M2" s="72"/>
      <c r="N2"/>
    </row>
    <row r="3" spans="1:14" ht="12.75" customHeight="1">
      <c r="A3" s="73" t="s">
        <v>0</v>
      </c>
      <c r="B3" s="75" t="s">
        <v>1</v>
      </c>
      <c r="C3" s="28"/>
      <c r="D3" s="77" t="s">
        <v>11</v>
      </c>
      <c r="E3" s="77"/>
      <c r="F3" s="77"/>
      <c r="G3" s="77"/>
      <c r="H3" s="77"/>
      <c r="I3" s="77"/>
      <c r="J3" s="77"/>
      <c r="K3" s="77"/>
      <c r="L3" s="77"/>
      <c r="M3" s="73" t="s">
        <v>2</v>
      </c>
      <c r="N3" s="7" t="s">
        <v>6</v>
      </c>
    </row>
    <row r="4" spans="1:14" ht="12.75">
      <c r="A4" s="74"/>
      <c r="B4" s="76"/>
      <c r="C4" s="29" t="s">
        <v>18</v>
      </c>
      <c r="D4" s="2">
        <v>45256</v>
      </c>
      <c r="E4" s="2">
        <v>45263</v>
      </c>
      <c r="F4" s="2">
        <v>45270</v>
      </c>
      <c r="G4" s="2" t="s">
        <v>83</v>
      </c>
      <c r="H4" s="2">
        <v>44933</v>
      </c>
      <c r="I4" s="2">
        <f>H4+7</f>
        <v>44940</v>
      </c>
      <c r="J4" s="2">
        <f>I4+7</f>
        <v>44947</v>
      </c>
      <c r="K4" s="2">
        <f>J4+7</f>
        <v>44954</v>
      </c>
      <c r="L4" s="2">
        <f>K4+7</f>
        <v>44961</v>
      </c>
      <c r="M4" s="74"/>
      <c r="N4" s="7" t="s">
        <v>7</v>
      </c>
    </row>
    <row r="5" spans="1:14" s="23" customFormat="1" ht="12.75" customHeight="1">
      <c r="A5" s="24">
        <v>1</v>
      </c>
      <c r="B5" s="44" t="s">
        <v>29</v>
      </c>
      <c r="C5" s="21">
        <f>COUNTIF(D5:K5,"&lt;&gt;")</f>
        <v>3</v>
      </c>
      <c r="D5" s="30">
        <v>62</v>
      </c>
      <c r="E5" s="31">
        <v>64.5</v>
      </c>
      <c r="F5" s="31">
        <v>54.5</v>
      </c>
      <c r="G5" s="53"/>
      <c r="H5" s="24"/>
      <c r="I5" s="3"/>
      <c r="J5" s="31"/>
      <c r="K5" s="3"/>
      <c r="L5" s="3"/>
      <c r="M5" s="3">
        <f>SUM(D5:L5)</f>
        <v>181</v>
      </c>
      <c r="N5" s="22">
        <f aca="true" t="shared" si="0" ref="N5:N11">M5/C5</f>
        <v>60.333333333333336</v>
      </c>
    </row>
    <row r="6" spans="1:14" s="23" customFormat="1" ht="12.75">
      <c r="A6" s="24">
        <f aca="true" t="shared" si="1" ref="A6:A24">A5+1</f>
        <v>2</v>
      </c>
      <c r="B6" s="33" t="s">
        <v>32</v>
      </c>
      <c r="C6" s="21">
        <f>COUNTIF(D6:K6,"&lt;&gt;")</f>
        <v>3</v>
      </c>
      <c r="D6" s="30">
        <v>61</v>
      </c>
      <c r="E6" s="31">
        <v>64</v>
      </c>
      <c r="F6" s="31">
        <v>50.5</v>
      </c>
      <c r="G6" s="53"/>
      <c r="H6" s="24"/>
      <c r="I6" s="3"/>
      <c r="J6" s="31"/>
      <c r="K6" s="3"/>
      <c r="L6" s="3"/>
      <c r="M6" s="3">
        <f>SUM(D6:L6)</f>
        <v>175.5</v>
      </c>
      <c r="N6" s="22">
        <f t="shared" si="0"/>
        <v>58.5</v>
      </c>
    </row>
    <row r="7" spans="1:14" s="23" customFormat="1" ht="15">
      <c r="A7" s="24">
        <f t="shared" si="1"/>
        <v>3</v>
      </c>
      <c r="B7" s="44" t="s">
        <v>78</v>
      </c>
      <c r="C7" s="21">
        <f>COUNTIF(D7:K7,"&lt;&gt;")</f>
        <v>3</v>
      </c>
      <c r="D7" s="30">
        <v>54.5</v>
      </c>
      <c r="E7" s="31">
        <v>53.5</v>
      </c>
      <c r="F7" s="31">
        <v>48.5</v>
      </c>
      <c r="G7" s="53"/>
      <c r="H7" s="24"/>
      <c r="I7" s="3"/>
      <c r="J7" s="31"/>
      <c r="K7" s="3"/>
      <c r="L7" s="3"/>
      <c r="M7" s="3">
        <f>SUM(D7:L7)</f>
        <v>156.5</v>
      </c>
      <c r="N7" s="22">
        <f t="shared" si="0"/>
        <v>52.166666666666664</v>
      </c>
    </row>
    <row r="8" spans="1:14" s="23" customFormat="1" ht="12" customHeight="1">
      <c r="A8" s="24">
        <f t="shared" si="1"/>
        <v>4</v>
      </c>
      <c r="B8" s="33" t="s">
        <v>75</v>
      </c>
      <c r="C8" s="21">
        <f>COUNTIF(D8:K8,"&lt;&gt;")</f>
        <v>3</v>
      </c>
      <c r="D8" s="30">
        <v>45</v>
      </c>
      <c r="E8" s="31">
        <v>38</v>
      </c>
      <c r="F8" s="31">
        <v>42</v>
      </c>
      <c r="G8" s="53"/>
      <c r="H8" s="24"/>
      <c r="I8" s="3"/>
      <c r="J8" s="31"/>
      <c r="K8" s="3"/>
      <c r="L8" s="3"/>
      <c r="M8" s="3">
        <f>SUM(D8:L8)</f>
        <v>125</v>
      </c>
      <c r="N8" s="22">
        <f t="shared" si="0"/>
        <v>41.666666666666664</v>
      </c>
    </row>
    <row r="9" spans="1:14" s="23" customFormat="1" ht="12.75">
      <c r="A9" s="24">
        <f t="shared" si="1"/>
        <v>5</v>
      </c>
      <c r="B9" s="33" t="s">
        <v>30</v>
      </c>
      <c r="C9" s="21">
        <f>COUNTIF(D9:K9,"&lt;&gt;")</f>
        <v>2</v>
      </c>
      <c r="D9" s="3">
        <v>61.5</v>
      </c>
      <c r="E9" s="52"/>
      <c r="F9" s="31">
        <v>46</v>
      </c>
      <c r="G9" s="53"/>
      <c r="H9" s="24"/>
      <c r="I9" s="3"/>
      <c r="J9" s="31"/>
      <c r="K9" s="3"/>
      <c r="L9" s="3"/>
      <c r="M9" s="3">
        <f>SUM(D9:L9)</f>
        <v>107.5</v>
      </c>
      <c r="N9" s="22">
        <f t="shared" si="0"/>
        <v>53.75</v>
      </c>
    </row>
    <row r="10" spans="1:14" s="23" customFormat="1" ht="15">
      <c r="A10" s="24">
        <f t="shared" si="1"/>
        <v>6</v>
      </c>
      <c r="B10" s="46" t="s">
        <v>35</v>
      </c>
      <c r="C10" s="21">
        <f>COUNTIF(D10:K10,"&lt;&gt;")</f>
        <v>3</v>
      </c>
      <c r="D10" s="30">
        <v>37.5</v>
      </c>
      <c r="E10" s="31">
        <v>35.5</v>
      </c>
      <c r="F10" s="31">
        <v>31.5</v>
      </c>
      <c r="G10" s="53"/>
      <c r="H10" s="24"/>
      <c r="I10" s="3"/>
      <c r="J10" s="31"/>
      <c r="K10" s="3"/>
      <c r="L10" s="3"/>
      <c r="M10" s="3">
        <f>SUM(D10:L10)</f>
        <v>104.5</v>
      </c>
      <c r="N10" s="22">
        <f t="shared" si="0"/>
        <v>34.833333333333336</v>
      </c>
    </row>
    <row r="11" spans="1:14" s="23" customFormat="1" ht="15">
      <c r="A11" s="24">
        <f t="shared" si="1"/>
        <v>7</v>
      </c>
      <c r="B11" s="46" t="s">
        <v>72</v>
      </c>
      <c r="C11" s="21">
        <f>COUNTIF(D11:K11,"&lt;&gt;")</f>
        <v>1</v>
      </c>
      <c r="D11" s="3">
        <v>59</v>
      </c>
      <c r="E11" s="31"/>
      <c r="F11" s="31"/>
      <c r="G11" s="53"/>
      <c r="H11" s="24"/>
      <c r="I11" s="3"/>
      <c r="J11" s="31"/>
      <c r="K11" s="3"/>
      <c r="L11" s="3"/>
      <c r="M11" s="3">
        <f>SUM(D11:L11)</f>
        <v>59</v>
      </c>
      <c r="N11" s="22">
        <f t="shared" si="0"/>
        <v>59</v>
      </c>
    </row>
    <row r="12" spans="1:14" s="23" customFormat="1" ht="15">
      <c r="A12" s="24">
        <f t="shared" si="1"/>
        <v>8</v>
      </c>
      <c r="B12" s="44" t="s">
        <v>71</v>
      </c>
      <c r="C12" s="21">
        <f>COUNTIF(D12:K12,"&lt;&gt;")</f>
        <v>1</v>
      </c>
      <c r="D12" s="30">
        <v>55.5</v>
      </c>
      <c r="E12" s="31"/>
      <c r="F12" s="31"/>
      <c r="G12" s="53"/>
      <c r="H12" s="24"/>
      <c r="I12" s="3"/>
      <c r="J12" s="31"/>
      <c r="K12" s="3"/>
      <c r="L12" s="3"/>
      <c r="M12" s="3">
        <f>SUM(D12:L12)</f>
        <v>55.5</v>
      </c>
      <c r="N12" s="22">
        <f aca="true" t="shared" si="2" ref="N12:N18">M12/C12</f>
        <v>55.5</v>
      </c>
    </row>
    <row r="13" spans="1:14" s="23" customFormat="1" ht="15">
      <c r="A13" s="24">
        <f t="shared" si="1"/>
        <v>9</v>
      </c>
      <c r="B13" s="46" t="s">
        <v>100</v>
      </c>
      <c r="C13" s="21">
        <f>COUNTIF(D13:K13,"&lt;&gt;")</f>
        <v>1</v>
      </c>
      <c r="D13" s="3"/>
      <c r="E13" s="31"/>
      <c r="F13" s="31">
        <v>49</v>
      </c>
      <c r="G13" s="53"/>
      <c r="H13" s="24"/>
      <c r="I13" s="3"/>
      <c r="J13" s="31"/>
      <c r="K13" s="3"/>
      <c r="L13" s="3"/>
      <c r="M13" s="3">
        <f>SUM(D13:L13)</f>
        <v>49</v>
      </c>
      <c r="N13" s="22">
        <f t="shared" si="2"/>
        <v>49</v>
      </c>
    </row>
    <row r="14" spans="1:14" s="23" customFormat="1" ht="15">
      <c r="A14" s="24">
        <f t="shared" si="1"/>
        <v>10</v>
      </c>
      <c r="B14" s="46" t="s">
        <v>85</v>
      </c>
      <c r="C14" s="21">
        <f>COUNTIF(D14:K14,"&lt;&gt;")</f>
        <v>1</v>
      </c>
      <c r="D14" s="30"/>
      <c r="E14" s="31">
        <v>46.5</v>
      </c>
      <c r="F14" s="31"/>
      <c r="G14" s="53"/>
      <c r="H14" s="24"/>
      <c r="I14" s="3"/>
      <c r="J14" s="31"/>
      <c r="K14" s="3"/>
      <c r="L14" s="3"/>
      <c r="M14" s="3">
        <f>SUM(D14:L14)</f>
        <v>46.5</v>
      </c>
      <c r="N14" s="22">
        <f t="shared" si="2"/>
        <v>46.5</v>
      </c>
    </row>
    <row r="15" spans="1:14" s="23" customFormat="1" ht="15">
      <c r="A15" s="24">
        <f t="shared" si="1"/>
        <v>11</v>
      </c>
      <c r="B15" s="44" t="s">
        <v>76</v>
      </c>
      <c r="C15" s="21">
        <f>COUNTIF(D15:K15,"&lt;&gt;")</f>
        <v>2</v>
      </c>
      <c r="D15" s="3">
        <v>46</v>
      </c>
      <c r="E15" s="31"/>
      <c r="F15" s="31" t="s">
        <v>101</v>
      </c>
      <c r="G15" s="53"/>
      <c r="H15" s="24"/>
      <c r="I15" s="3"/>
      <c r="J15" s="31"/>
      <c r="K15" s="3"/>
      <c r="L15" s="3"/>
      <c r="M15" s="3">
        <f>SUM(D15:L15)</f>
        <v>46</v>
      </c>
      <c r="N15" s="22">
        <f t="shared" si="2"/>
        <v>23</v>
      </c>
    </row>
    <row r="16" spans="1:14" s="23" customFormat="1" ht="15">
      <c r="A16" s="24">
        <f t="shared" si="1"/>
        <v>12</v>
      </c>
      <c r="B16" s="46" t="s">
        <v>88</v>
      </c>
      <c r="C16" s="21">
        <f>COUNTIF(D16:K16,"&lt;&gt;")</f>
        <v>1</v>
      </c>
      <c r="D16" s="30"/>
      <c r="E16" s="31">
        <v>43</v>
      </c>
      <c r="F16" s="31"/>
      <c r="G16" s="53"/>
      <c r="H16" s="24"/>
      <c r="I16" s="3"/>
      <c r="J16" s="31"/>
      <c r="K16" s="3"/>
      <c r="L16" s="3"/>
      <c r="M16" s="3">
        <f>SUM(D16:L16)</f>
        <v>43</v>
      </c>
      <c r="N16" s="22">
        <f t="shared" si="2"/>
        <v>43</v>
      </c>
    </row>
    <row r="17" spans="1:14" s="23" customFormat="1" ht="15">
      <c r="A17" s="24">
        <f t="shared" si="1"/>
        <v>13</v>
      </c>
      <c r="B17" s="44" t="s">
        <v>77</v>
      </c>
      <c r="C17" s="21">
        <f>COUNTIF(D17:K17,"&lt;&gt;")</f>
        <v>1</v>
      </c>
      <c r="D17" s="30">
        <v>41</v>
      </c>
      <c r="E17" s="31"/>
      <c r="F17" s="31"/>
      <c r="G17" s="53"/>
      <c r="H17" s="24"/>
      <c r="I17" s="3"/>
      <c r="J17" s="31"/>
      <c r="K17" s="3"/>
      <c r="L17" s="3"/>
      <c r="M17" s="3">
        <f>SUM(D17:L17)</f>
        <v>41</v>
      </c>
      <c r="N17" s="22">
        <f t="shared" si="2"/>
        <v>41</v>
      </c>
    </row>
    <row r="18" spans="1:14" s="23" customFormat="1" ht="15">
      <c r="A18" s="24">
        <f t="shared" si="1"/>
        <v>14</v>
      </c>
      <c r="B18" s="46" t="s">
        <v>93</v>
      </c>
      <c r="C18" s="21">
        <f>COUNTIF(D18:K18,"&lt;&gt;")</f>
        <v>1</v>
      </c>
      <c r="D18" s="3"/>
      <c r="E18" s="31"/>
      <c r="F18" s="31">
        <v>36.5</v>
      </c>
      <c r="G18" s="53"/>
      <c r="H18" s="24"/>
      <c r="I18" s="3"/>
      <c r="J18" s="31"/>
      <c r="K18" s="3"/>
      <c r="L18" s="3"/>
      <c r="M18" s="3">
        <f>SUM(D18:L18)</f>
        <v>36.5</v>
      </c>
      <c r="N18" s="22">
        <f t="shared" si="2"/>
        <v>36.5</v>
      </c>
    </row>
    <row r="19" spans="1:14" s="23" customFormat="1" ht="15">
      <c r="A19" s="24">
        <f t="shared" si="1"/>
        <v>15</v>
      </c>
      <c r="B19" s="46" t="s">
        <v>86</v>
      </c>
      <c r="C19" s="21">
        <f>COUNTIF(D19:K19,"&lt;&gt;")</f>
        <v>1</v>
      </c>
      <c r="D19" s="30"/>
      <c r="E19" s="31">
        <v>34.5</v>
      </c>
      <c r="F19" s="31"/>
      <c r="G19" s="53"/>
      <c r="H19" s="24"/>
      <c r="I19" s="3"/>
      <c r="J19" s="31"/>
      <c r="K19" s="3"/>
      <c r="L19" s="3"/>
      <c r="M19" s="3">
        <f>SUM(D19:L19)</f>
        <v>34.5</v>
      </c>
      <c r="N19" s="22">
        <f aca="true" t="shared" si="3" ref="N19:N24">M19/C19</f>
        <v>34.5</v>
      </c>
    </row>
    <row r="20" spans="1:14" s="23" customFormat="1" ht="15">
      <c r="A20" s="24">
        <f t="shared" si="1"/>
        <v>16</v>
      </c>
      <c r="B20" s="46" t="s">
        <v>73</v>
      </c>
      <c r="C20" s="21">
        <f>COUNTIF(D20:K20,"&lt;&gt;")</f>
        <v>1</v>
      </c>
      <c r="D20" s="3">
        <v>30</v>
      </c>
      <c r="E20" s="31"/>
      <c r="F20" s="31"/>
      <c r="G20" s="53"/>
      <c r="H20" s="24"/>
      <c r="I20" s="3"/>
      <c r="J20" s="31"/>
      <c r="K20" s="3"/>
      <c r="L20" s="3"/>
      <c r="M20" s="3">
        <f>SUM(D20:L20)</f>
        <v>30</v>
      </c>
      <c r="N20" s="22">
        <f t="shared" si="3"/>
        <v>30</v>
      </c>
    </row>
    <row r="21" spans="1:14" s="23" customFormat="1" ht="15">
      <c r="A21" s="24">
        <f t="shared" si="1"/>
        <v>17</v>
      </c>
      <c r="B21" s="46" t="s">
        <v>84</v>
      </c>
      <c r="C21" s="21">
        <f>COUNTIF(D21:K21,"&lt;&gt;")</f>
        <v>1</v>
      </c>
      <c r="D21" s="30"/>
      <c r="E21" s="31">
        <v>27.5</v>
      </c>
      <c r="F21" s="31"/>
      <c r="G21" s="53"/>
      <c r="H21" s="24"/>
      <c r="I21" s="3"/>
      <c r="J21" s="31"/>
      <c r="K21" s="3"/>
      <c r="L21" s="3"/>
      <c r="M21" s="3">
        <f>SUM(D21:L21)</f>
        <v>27.5</v>
      </c>
      <c r="N21" s="22">
        <f t="shared" si="3"/>
        <v>27.5</v>
      </c>
    </row>
    <row r="22" spans="1:14" s="23" customFormat="1" ht="12.75">
      <c r="A22" s="24">
        <f t="shared" si="1"/>
        <v>18</v>
      </c>
      <c r="B22" s="33" t="s">
        <v>74</v>
      </c>
      <c r="C22" s="21">
        <f>COUNTIF(D22:K22,"&lt;&gt;")</f>
        <v>1</v>
      </c>
      <c r="D22" s="3">
        <v>23</v>
      </c>
      <c r="E22" s="31"/>
      <c r="F22" s="31"/>
      <c r="G22" s="53"/>
      <c r="H22" s="24"/>
      <c r="I22" s="3"/>
      <c r="J22" s="31"/>
      <c r="K22" s="3"/>
      <c r="L22" s="3"/>
      <c r="M22" s="3">
        <f>SUM(D22:L22)</f>
        <v>23</v>
      </c>
      <c r="N22" s="22">
        <f t="shared" si="3"/>
        <v>23</v>
      </c>
    </row>
    <row r="23" spans="1:14" s="23" customFormat="1" ht="15">
      <c r="A23" s="24">
        <f t="shared" si="1"/>
        <v>19</v>
      </c>
      <c r="B23" s="46" t="s">
        <v>102</v>
      </c>
      <c r="C23" s="21">
        <f>COUNTIF(D23:K23,"&lt;&gt;")</f>
        <v>1</v>
      </c>
      <c r="D23" s="3"/>
      <c r="E23" s="31"/>
      <c r="F23" s="31">
        <v>15.5</v>
      </c>
      <c r="G23" s="53"/>
      <c r="H23" s="24"/>
      <c r="I23" s="3"/>
      <c r="J23" s="31"/>
      <c r="K23" s="3"/>
      <c r="L23" s="3"/>
      <c r="M23" s="3">
        <f>SUM(D23:L23)</f>
        <v>15.5</v>
      </c>
      <c r="N23" s="22">
        <f t="shared" si="3"/>
        <v>15.5</v>
      </c>
    </row>
    <row r="24" spans="1:14" s="23" customFormat="1" ht="15">
      <c r="A24" s="24">
        <f t="shared" si="1"/>
        <v>20</v>
      </c>
      <c r="B24" s="46" t="s">
        <v>92</v>
      </c>
      <c r="C24" s="21">
        <f>COUNTIF(D24:K24,"&lt;&gt;")</f>
        <v>1</v>
      </c>
      <c r="D24" s="3"/>
      <c r="E24" s="31"/>
      <c r="F24" s="31">
        <v>7.5</v>
      </c>
      <c r="G24" s="53"/>
      <c r="H24" s="24"/>
      <c r="I24" s="3"/>
      <c r="J24" s="31"/>
      <c r="K24" s="3"/>
      <c r="L24" s="3"/>
      <c r="M24" s="3">
        <f>SUM(D24:L24)</f>
        <v>7.5</v>
      </c>
      <c r="N24" s="22">
        <f t="shared" si="3"/>
        <v>7.5</v>
      </c>
    </row>
    <row r="25" spans="1:14" ht="12.75">
      <c r="A25" s="60" t="s">
        <v>31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</row>
    <row r="26" spans="1:14" ht="12.75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</row>
    <row r="27" spans="1:14" ht="12.75">
      <c r="A27" s="59" t="s">
        <v>3</v>
      </c>
      <c r="B27" s="58" t="s">
        <v>5</v>
      </c>
      <c r="C27" s="27" t="s">
        <v>7</v>
      </c>
      <c r="D27" s="7">
        <f>SUM(D5:D24)/D29</f>
        <v>48</v>
      </c>
      <c r="E27" s="7">
        <f>SUM(E5:E24)/E29</f>
        <v>45.22222222222222</v>
      </c>
      <c r="F27" s="7">
        <f>SUM(F5:F24)/F29</f>
        <v>34.68181818181818</v>
      </c>
      <c r="G27" s="54"/>
      <c r="H27" s="7"/>
      <c r="I27" s="7"/>
      <c r="J27" s="31"/>
      <c r="K27" s="7"/>
      <c r="L27" s="7"/>
      <c r="M27" s="4"/>
      <c r="N27" s="13"/>
    </row>
    <row r="28" spans="1:14" ht="12.75">
      <c r="A28" s="59"/>
      <c r="B28" s="58"/>
      <c r="C28" s="27" t="s">
        <v>19</v>
      </c>
      <c r="D28" s="7">
        <f>MAX(D5:D24)</f>
        <v>62</v>
      </c>
      <c r="E28" s="7">
        <f>MAX(E5:E24)</f>
        <v>64.5</v>
      </c>
      <c r="F28" s="7">
        <f>MAX(F5:F24)</f>
        <v>54.5</v>
      </c>
      <c r="G28" s="54"/>
      <c r="H28" s="7"/>
      <c r="I28" s="7"/>
      <c r="J28" s="31"/>
      <c r="K28" s="7"/>
      <c r="L28" s="7"/>
      <c r="M28" s="11"/>
      <c r="N28" s="12"/>
    </row>
    <row r="29" spans="1:14" ht="12.75">
      <c r="A29" s="59"/>
      <c r="B29" s="58"/>
      <c r="C29" s="27" t="s">
        <v>6</v>
      </c>
      <c r="D29" s="9">
        <f>COUNTIF(D5:D24,"&lt;&gt;")</f>
        <v>12</v>
      </c>
      <c r="E29" s="9">
        <f>COUNTIF(E5:E24,"&lt;&gt;")</f>
        <v>9</v>
      </c>
      <c r="F29" s="9">
        <f>COUNTIF(F5:F24,"&lt;&gt;")</f>
        <v>11</v>
      </c>
      <c r="G29" s="55"/>
      <c r="H29" s="9"/>
      <c r="I29" s="9"/>
      <c r="J29" s="31"/>
      <c r="K29" s="9"/>
      <c r="L29" s="9"/>
      <c r="M29" s="13"/>
      <c r="N29" s="12"/>
    </row>
    <row r="30" spans="1:14" ht="12.75">
      <c r="A30" s="59"/>
      <c r="B30" s="57" t="s">
        <v>4</v>
      </c>
      <c r="C30" s="26" t="s">
        <v>20</v>
      </c>
      <c r="D30" s="6" t="s">
        <v>16</v>
      </c>
      <c r="E30" s="6" t="s">
        <v>16</v>
      </c>
      <c r="F30" s="6" t="s">
        <v>16</v>
      </c>
      <c r="G30" s="56"/>
      <c r="H30" s="6"/>
      <c r="I30" s="6"/>
      <c r="J30" s="31"/>
      <c r="K30" s="6"/>
      <c r="L30" s="6"/>
      <c r="M30" s="14"/>
      <c r="N30" s="12"/>
    </row>
    <row r="31" spans="1:14" ht="12.75">
      <c r="A31" s="59"/>
      <c r="B31" s="57"/>
      <c r="C31" s="26" t="s">
        <v>21</v>
      </c>
      <c r="D31" s="6" t="s">
        <v>25</v>
      </c>
      <c r="E31" s="6" t="s">
        <v>25</v>
      </c>
      <c r="F31" s="6" t="s">
        <v>25</v>
      </c>
      <c r="G31" s="56"/>
      <c r="H31" s="6"/>
      <c r="I31" s="6"/>
      <c r="J31" s="31"/>
      <c r="K31" s="6"/>
      <c r="L31" s="18"/>
      <c r="M31" s="15"/>
      <c r="N31" s="16"/>
    </row>
    <row r="32" spans="1:14" ht="12.75">
      <c r="A32" s="59"/>
      <c r="B32" s="57"/>
      <c r="C32" s="26" t="s">
        <v>22</v>
      </c>
      <c r="D32" s="32" t="s">
        <v>81</v>
      </c>
      <c r="E32" s="32" t="s">
        <v>91</v>
      </c>
      <c r="F32" s="32" t="s">
        <v>99</v>
      </c>
      <c r="G32" s="56"/>
      <c r="H32" s="6"/>
      <c r="I32" s="6"/>
      <c r="J32" s="31"/>
      <c r="K32" s="6"/>
      <c r="L32" s="6"/>
      <c r="M32" s="15"/>
      <c r="N32" s="16"/>
    </row>
    <row r="33" spans="1:14" ht="12.75" customHeight="1">
      <c r="A33" s="59"/>
      <c r="B33" s="57"/>
      <c r="C33" s="26" t="s">
        <v>23</v>
      </c>
      <c r="D33" s="6" t="s">
        <v>26</v>
      </c>
      <c r="E33" s="6" t="s">
        <v>26</v>
      </c>
      <c r="F33" s="6" t="s">
        <v>26</v>
      </c>
      <c r="G33" s="56"/>
      <c r="H33" s="6"/>
      <c r="I33" s="6"/>
      <c r="J33" s="31"/>
      <c r="K33" s="6"/>
      <c r="L33" s="18"/>
      <c r="M33" s="15"/>
      <c r="N33" s="16"/>
    </row>
    <row r="34" spans="1:14" s="5" customFormat="1" ht="12.75" customHeight="1">
      <c r="A34" s="59"/>
      <c r="B34" s="57"/>
      <c r="C34" s="26" t="s">
        <v>24</v>
      </c>
      <c r="D34" s="6" t="s">
        <v>17</v>
      </c>
      <c r="E34" s="6" t="s">
        <v>17</v>
      </c>
      <c r="F34" s="6" t="s">
        <v>17</v>
      </c>
      <c r="G34" s="56"/>
      <c r="H34" s="6"/>
      <c r="I34" s="6"/>
      <c r="J34" s="31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40</v>
      </c>
      <c r="E35" s="20">
        <v>31</v>
      </c>
      <c r="F35" s="20">
        <v>41</v>
      </c>
      <c r="G35" s="20"/>
      <c r="H35" s="17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D3:L3"/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="97" zoomScaleNormal="97" zoomScalePageLayoutView="0" workbookViewId="0" topLeftCell="A57">
      <selection activeCell="K40" sqref="K40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5" t="s">
        <v>15</v>
      </c>
      <c r="B1" s="95"/>
      <c r="C1" s="95"/>
      <c r="D1" s="95"/>
      <c r="E1" s="95"/>
      <c r="F1" s="95"/>
      <c r="G1" s="38"/>
      <c r="H1" s="38"/>
    </row>
    <row r="2" spans="1:8" ht="13.5" customHeight="1">
      <c r="A2" s="96">
        <v>45256</v>
      </c>
      <c r="B2" s="97"/>
      <c r="C2" s="97"/>
      <c r="D2" s="96">
        <v>45256</v>
      </c>
      <c r="E2" s="97"/>
      <c r="F2" s="97"/>
      <c r="G2" s="4"/>
      <c r="H2" s="4"/>
    </row>
    <row r="3" spans="1:6" ht="13.5" customHeight="1">
      <c r="A3" s="97" t="s">
        <v>9</v>
      </c>
      <c r="B3" s="97"/>
      <c r="C3" s="97"/>
      <c r="D3" s="97" t="s">
        <v>10</v>
      </c>
      <c r="E3" s="97"/>
      <c r="F3" s="97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5" t="s">
        <v>72</v>
      </c>
      <c r="B5" s="36">
        <v>50</v>
      </c>
      <c r="C5" s="36">
        <f aca="true" t="shared" si="0" ref="C5:C16">ABS(40-B5)</f>
        <v>10</v>
      </c>
      <c r="D5" s="46" t="s">
        <v>73</v>
      </c>
      <c r="E5" s="44">
        <v>2003</v>
      </c>
      <c r="F5" s="46">
        <f aca="true" t="shared" si="1" ref="F5:F16">ABS(2003-E5)</f>
        <v>0</v>
      </c>
      <c r="H5" s="41"/>
      <c r="J5" s="41"/>
      <c r="K5" s="42"/>
    </row>
    <row r="6" spans="1:11" ht="15">
      <c r="A6" s="33" t="s">
        <v>74</v>
      </c>
      <c r="B6" s="34">
        <v>0</v>
      </c>
      <c r="C6" s="47">
        <f t="shared" si="0"/>
        <v>40</v>
      </c>
      <c r="D6" s="35" t="s">
        <v>77</v>
      </c>
      <c r="E6" s="35">
        <v>2003</v>
      </c>
      <c r="F6" s="35">
        <f t="shared" si="1"/>
        <v>0</v>
      </c>
      <c r="H6" s="41"/>
      <c r="J6" s="41"/>
      <c r="K6" s="42"/>
    </row>
    <row r="7" spans="1:11" ht="15">
      <c r="A7" s="44" t="s">
        <v>76</v>
      </c>
      <c r="B7" s="43">
        <v>83</v>
      </c>
      <c r="C7" s="47">
        <f t="shared" si="0"/>
        <v>43</v>
      </c>
      <c r="D7" s="44" t="s">
        <v>76</v>
      </c>
      <c r="E7" s="33">
        <v>2006</v>
      </c>
      <c r="F7" s="46">
        <f t="shared" si="1"/>
        <v>3</v>
      </c>
      <c r="H7" s="41"/>
      <c r="J7" s="41"/>
      <c r="K7" s="42"/>
    </row>
    <row r="8" spans="1:11" ht="15">
      <c r="A8" s="46" t="s">
        <v>73</v>
      </c>
      <c r="B8" s="34">
        <v>85</v>
      </c>
      <c r="C8" s="47">
        <f t="shared" si="0"/>
        <v>45</v>
      </c>
      <c r="D8" s="44" t="s">
        <v>29</v>
      </c>
      <c r="E8" s="33">
        <v>1999</v>
      </c>
      <c r="F8" s="46">
        <f t="shared" si="1"/>
        <v>4</v>
      </c>
      <c r="H8" s="41"/>
      <c r="J8" s="41"/>
      <c r="K8" s="42"/>
    </row>
    <row r="9" spans="1:11" ht="15">
      <c r="A9" s="33" t="s">
        <v>30</v>
      </c>
      <c r="B9" s="31">
        <v>100</v>
      </c>
      <c r="C9" s="47">
        <f t="shared" si="0"/>
        <v>60</v>
      </c>
      <c r="D9" s="46" t="s">
        <v>72</v>
      </c>
      <c r="E9" s="46">
        <v>1994</v>
      </c>
      <c r="F9" s="46">
        <f t="shared" si="1"/>
        <v>9</v>
      </c>
      <c r="H9" s="41"/>
      <c r="J9" s="41"/>
      <c r="K9" s="42"/>
    </row>
    <row r="10" spans="1:11" ht="15">
      <c r="A10" s="33" t="s">
        <v>32</v>
      </c>
      <c r="B10" s="31">
        <v>102</v>
      </c>
      <c r="C10" s="47">
        <f t="shared" si="0"/>
        <v>62</v>
      </c>
      <c r="D10" s="44" t="s">
        <v>78</v>
      </c>
      <c r="E10" s="33">
        <v>1992</v>
      </c>
      <c r="F10" s="46">
        <f t="shared" si="1"/>
        <v>11</v>
      </c>
      <c r="H10" s="41"/>
      <c r="J10" s="41"/>
      <c r="K10" s="42"/>
    </row>
    <row r="11" spans="1:11" ht="15">
      <c r="A11" s="44" t="s">
        <v>77</v>
      </c>
      <c r="B11" s="43">
        <v>112</v>
      </c>
      <c r="C11" s="47">
        <f t="shared" si="0"/>
        <v>72</v>
      </c>
      <c r="D11" s="44" t="s">
        <v>71</v>
      </c>
      <c r="E11" s="44">
        <v>1990</v>
      </c>
      <c r="F11" s="46">
        <f t="shared" si="1"/>
        <v>13</v>
      </c>
      <c r="H11" s="41"/>
      <c r="J11" s="41"/>
      <c r="K11" s="42"/>
    </row>
    <row r="12" spans="1:11" ht="15">
      <c r="A12" s="33" t="s">
        <v>75</v>
      </c>
      <c r="B12" s="34">
        <v>127</v>
      </c>
      <c r="C12" s="47">
        <f t="shared" si="0"/>
        <v>87</v>
      </c>
      <c r="D12" s="33" t="s">
        <v>75</v>
      </c>
      <c r="E12" s="33">
        <v>1989</v>
      </c>
      <c r="F12" s="46">
        <f t="shared" si="1"/>
        <v>14</v>
      </c>
      <c r="H12" s="41"/>
      <c r="J12" s="41"/>
      <c r="K12" s="42"/>
    </row>
    <row r="13" spans="1:11" ht="15">
      <c r="A13" s="44" t="s">
        <v>71</v>
      </c>
      <c r="B13" s="31">
        <v>183</v>
      </c>
      <c r="C13" s="47">
        <f t="shared" si="0"/>
        <v>143</v>
      </c>
      <c r="D13" s="33" t="s">
        <v>32</v>
      </c>
      <c r="E13" s="33">
        <v>1985</v>
      </c>
      <c r="F13" s="46">
        <f t="shared" si="1"/>
        <v>18</v>
      </c>
      <c r="H13" s="41"/>
      <c r="J13" s="41"/>
      <c r="K13" s="42"/>
    </row>
    <row r="14" spans="1:11" ht="15">
      <c r="A14" s="44" t="s">
        <v>29</v>
      </c>
      <c r="B14" s="31">
        <v>210</v>
      </c>
      <c r="C14" s="47">
        <f t="shared" si="0"/>
        <v>170</v>
      </c>
      <c r="D14" s="46" t="s">
        <v>35</v>
      </c>
      <c r="E14" s="33">
        <v>1982</v>
      </c>
      <c r="F14" s="46">
        <f t="shared" si="1"/>
        <v>21</v>
      </c>
      <c r="H14" s="41"/>
      <c r="J14" s="41"/>
      <c r="K14" s="42"/>
    </row>
    <row r="15" spans="1:11" ht="15">
      <c r="A15" s="44" t="s">
        <v>78</v>
      </c>
      <c r="B15" s="43">
        <v>210</v>
      </c>
      <c r="C15" s="47">
        <f t="shared" si="0"/>
        <v>170</v>
      </c>
      <c r="D15" s="33" t="s">
        <v>74</v>
      </c>
      <c r="E15" s="33">
        <v>1977</v>
      </c>
      <c r="F15" s="46">
        <f t="shared" si="1"/>
        <v>26</v>
      </c>
      <c r="H15" s="41"/>
      <c r="J15" s="41"/>
      <c r="K15" s="42"/>
    </row>
    <row r="16" spans="1:11" ht="15">
      <c r="A16" s="46" t="s">
        <v>35</v>
      </c>
      <c r="B16" s="34">
        <v>250</v>
      </c>
      <c r="C16" s="47">
        <f t="shared" si="0"/>
        <v>210</v>
      </c>
      <c r="D16" s="33" t="s">
        <v>30</v>
      </c>
      <c r="E16" s="46">
        <v>1974</v>
      </c>
      <c r="F16" s="46">
        <f t="shared" si="1"/>
        <v>29</v>
      </c>
      <c r="H16" s="41"/>
      <c r="J16" s="41"/>
      <c r="K16" s="42"/>
    </row>
    <row r="17" spans="1:6" ht="15">
      <c r="A17" s="33"/>
      <c r="B17" s="34"/>
      <c r="C17" s="47"/>
      <c r="D17" s="33"/>
      <c r="E17" s="46"/>
      <c r="F17" s="46"/>
    </row>
    <row r="18" spans="1:6" ht="12.75">
      <c r="A18" s="118" t="s">
        <v>14</v>
      </c>
      <c r="B18" s="119"/>
      <c r="C18" s="119"/>
      <c r="D18" s="119"/>
      <c r="E18" s="119"/>
      <c r="F18" s="120"/>
    </row>
    <row r="19" spans="1:8" ht="12.75">
      <c r="A19" s="101" t="s">
        <v>27</v>
      </c>
      <c r="B19" s="102"/>
      <c r="C19" s="103"/>
      <c r="D19" s="101" t="s">
        <v>28</v>
      </c>
      <c r="E19" s="102"/>
      <c r="F19" s="103"/>
      <c r="G19" s="39"/>
      <c r="H19" s="39"/>
    </row>
    <row r="20" spans="1:8" ht="12.75">
      <c r="A20" s="104"/>
      <c r="B20" s="105"/>
      <c r="C20" s="106"/>
      <c r="D20" s="104"/>
      <c r="E20" s="105"/>
      <c r="F20" s="106"/>
      <c r="G20" s="39"/>
      <c r="H20" s="39"/>
    </row>
    <row r="21" spans="1:8" ht="12.75">
      <c r="A21" s="107" t="s">
        <v>79</v>
      </c>
      <c r="B21" s="108"/>
      <c r="C21" s="109"/>
      <c r="D21" s="107" t="s">
        <v>80</v>
      </c>
      <c r="E21" s="113"/>
      <c r="F21" s="114"/>
      <c r="G21" s="40"/>
      <c r="H21" s="40"/>
    </row>
    <row r="22" spans="1:8" ht="12.75">
      <c r="A22" s="110"/>
      <c r="B22" s="111"/>
      <c r="C22" s="112"/>
      <c r="D22" s="115"/>
      <c r="E22" s="116"/>
      <c r="F22" s="117"/>
      <c r="G22" s="40"/>
      <c r="H22" s="40"/>
    </row>
    <row r="23" spans="1:6" ht="12.75">
      <c r="A23" s="95" t="s">
        <v>84</v>
      </c>
      <c r="B23" s="95"/>
      <c r="C23" s="95"/>
      <c r="D23" s="95"/>
      <c r="E23" s="95"/>
      <c r="F23" s="95"/>
    </row>
    <row r="24" spans="1:6" ht="12.75">
      <c r="A24" s="96">
        <v>45263</v>
      </c>
      <c r="B24" s="97"/>
      <c r="C24" s="97"/>
      <c r="D24" s="96">
        <v>45263</v>
      </c>
      <c r="E24" s="97"/>
      <c r="F24" s="97"/>
    </row>
    <row r="25" spans="1:6" ht="12.75">
      <c r="A25" s="97" t="s">
        <v>9</v>
      </c>
      <c r="B25" s="97"/>
      <c r="C25" s="97"/>
      <c r="D25" s="97" t="s">
        <v>10</v>
      </c>
      <c r="E25" s="97"/>
      <c r="F25" s="97"/>
    </row>
    <row r="26" spans="1:6" ht="12.75">
      <c r="A26" s="25" t="s">
        <v>1</v>
      </c>
      <c r="B26" s="25" t="s">
        <v>12</v>
      </c>
      <c r="C26" s="25" t="s">
        <v>13</v>
      </c>
      <c r="D26" s="25"/>
      <c r="E26" s="25" t="s">
        <v>12</v>
      </c>
      <c r="F26" s="25" t="s">
        <v>13</v>
      </c>
    </row>
    <row r="27" spans="1:6" ht="15">
      <c r="A27" s="48" t="s">
        <v>85</v>
      </c>
      <c r="B27" s="49">
        <v>42</v>
      </c>
      <c r="C27" s="49">
        <f aca="true" t="shared" si="2" ref="C27:C35">ABS(40-B27)</f>
        <v>2</v>
      </c>
      <c r="D27" s="35" t="s">
        <v>88</v>
      </c>
      <c r="E27" s="35">
        <v>12</v>
      </c>
      <c r="F27" s="35">
        <f aca="true" t="shared" si="3" ref="F27:F35">ABS(10-E27)</f>
        <v>2</v>
      </c>
    </row>
    <row r="28" spans="1:6" ht="15">
      <c r="A28" s="48" t="s">
        <v>75</v>
      </c>
      <c r="B28" s="49">
        <v>38</v>
      </c>
      <c r="C28" s="49">
        <f t="shared" si="2"/>
        <v>2</v>
      </c>
      <c r="D28" s="44" t="s">
        <v>78</v>
      </c>
      <c r="E28" s="33">
        <v>14</v>
      </c>
      <c r="F28" s="46">
        <f t="shared" si="3"/>
        <v>4</v>
      </c>
    </row>
    <row r="29" spans="1:6" ht="15">
      <c r="A29" s="35" t="s">
        <v>29</v>
      </c>
      <c r="B29" s="36">
        <v>38</v>
      </c>
      <c r="C29" s="36">
        <f t="shared" si="2"/>
        <v>2</v>
      </c>
      <c r="D29" s="46" t="s">
        <v>35</v>
      </c>
      <c r="E29" s="33">
        <v>6</v>
      </c>
      <c r="F29" s="46">
        <f t="shared" si="3"/>
        <v>4</v>
      </c>
    </row>
    <row r="30" spans="1:6" ht="15">
      <c r="A30" s="46" t="s">
        <v>87</v>
      </c>
      <c r="B30" s="34">
        <v>37</v>
      </c>
      <c r="C30" s="47">
        <f t="shared" si="2"/>
        <v>3</v>
      </c>
      <c r="D30" s="46" t="s">
        <v>29</v>
      </c>
      <c r="E30" s="33">
        <v>5</v>
      </c>
      <c r="F30" s="46">
        <f t="shared" si="3"/>
        <v>5</v>
      </c>
    </row>
    <row r="31" spans="1:6" ht="15">
      <c r="A31" s="33" t="s">
        <v>32</v>
      </c>
      <c r="B31" s="31">
        <v>35</v>
      </c>
      <c r="C31" s="47">
        <f t="shared" si="2"/>
        <v>5</v>
      </c>
      <c r="D31" s="44" t="s">
        <v>84</v>
      </c>
      <c r="E31" s="44">
        <v>3</v>
      </c>
      <c r="F31" s="46">
        <f t="shared" si="3"/>
        <v>7</v>
      </c>
    </row>
    <row r="32" spans="1:6" ht="15">
      <c r="A32" s="33" t="s">
        <v>86</v>
      </c>
      <c r="B32" s="31">
        <v>50</v>
      </c>
      <c r="C32" s="47">
        <f t="shared" si="2"/>
        <v>10</v>
      </c>
      <c r="D32" s="33" t="s">
        <v>32</v>
      </c>
      <c r="E32" s="46">
        <v>18</v>
      </c>
      <c r="F32" s="46">
        <f t="shared" si="3"/>
        <v>8</v>
      </c>
    </row>
    <row r="33" spans="1:6" ht="15">
      <c r="A33" s="44" t="s">
        <v>84</v>
      </c>
      <c r="B33" s="31">
        <v>27</v>
      </c>
      <c r="C33" s="47">
        <f t="shared" si="2"/>
        <v>13</v>
      </c>
      <c r="D33" s="50" t="s">
        <v>75</v>
      </c>
      <c r="E33" s="46">
        <v>0.01</v>
      </c>
      <c r="F33" s="46">
        <f t="shared" si="3"/>
        <v>9.99</v>
      </c>
    </row>
    <row r="34" spans="1:6" ht="15">
      <c r="A34" s="44" t="s">
        <v>78</v>
      </c>
      <c r="B34" s="43">
        <v>62</v>
      </c>
      <c r="C34" s="47">
        <f t="shared" si="2"/>
        <v>22</v>
      </c>
      <c r="D34" s="33" t="s">
        <v>86</v>
      </c>
      <c r="E34" s="33">
        <v>0.001</v>
      </c>
      <c r="F34" s="46">
        <f t="shared" si="3"/>
        <v>9.999</v>
      </c>
    </row>
    <row r="35" spans="1:6" ht="15">
      <c r="A35" s="46" t="s">
        <v>35</v>
      </c>
      <c r="B35" s="34">
        <v>75</v>
      </c>
      <c r="C35" s="47">
        <f t="shared" si="2"/>
        <v>35</v>
      </c>
      <c r="D35" s="50" t="s">
        <v>85</v>
      </c>
      <c r="E35" s="44">
        <v>25</v>
      </c>
      <c r="F35" s="46">
        <f t="shared" si="3"/>
        <v>15</v>
      </c>
    </row>
    <row r="36" spans="1:6" ht="15">
      <c r="A36" s="46"/>
      <c r="B36" s="47"/>
      <c r="C36" s="47"/>
      <c r="D36" s="46"/>
      <c r="E36" s="33"/>
      <c r="F36" s="46"/>
    </row>
    <row r="37" spans="1:6" ht="15">
      <c r="A37" s="33"/>
      <c r="B37" s="34"/>
      <c r="C37" s="47"/>
      <c r="D37" s="37"/>
      <c r="E37" s="33"/>
      <c r="F37" s="46"/>
    </row>
    <row r="38" spans="1:6" ht="15">
      <c r="A38" s="44"/>
      <c r="B38" s="43"/>
      <c r="C38" s="47"/>
      <c r="D38" s="37"/>
      <c r="E38" s="46"/>
      <c r="F38" s="46"/>
    </row>
    <row r="39" spans="1:6" ht="15">
      <c r="A39" s="33"/>
      <c r="B39" s="34"/>
      <c r="C39" s="47"/>
      <c r="D39" s="33"/>
      <c r="E39" s="46"/>
      <c r="F39" s="46"/>
    </row>
    <row r="40" spans="1:6" ht="12.75">
      <c r="A40" s="118" t="s">
        <v>14</v>
      </c>
      <c r="B40" s="119"/>
      <c r="C40" s="119"/>
      <c r="D40" s="119"/>
      <c r="E40" s="119"/>
      <c r="F40" s="120"/>
    </row>
    <row r="41" spans="1:6" ht="12.75">
      <c r="A41" s="101" t="s">
        <v>27</v>
      </c>
      <c r="B41" s="102"/>
      <c r="C41" s="103"/>
      <c r="D41" s="101" t="s">
        <v>28</v>
      </c>
      <c r="E41" s="102"/>
      <c r="F41" s="103"/>
    </row>
    <row r="42" spans="1:6" ht="12.75">
      <c r="A42" s="104"/>
      <c r="B42" s="105"/>
      <c r="C42" s="106"/>
      <c r="D42" s="104"/>
      <c r="E42" s="105"/>
      <c r="F42" s="106"/>
    </row>
    <row r="43" spans="1:6" ht="12.75">
      <c r="A43" s="107" t="s">
        <v>89</v>
      </c>
      <c r="B43" s="108"/>
      <c r="C43" s="109"/>
      <c r="D43" s="107" t="s">
        <v>90</v>
      </c>
      <c r="E43" s="113"/>
      <c r="F43" s="114"/>
    </row>
    <row r="44" spans="1:6" ht="12.75">
      <c r="A44" s="110"/>
      <c r="B44" s="111"/>
      <c r="C44" s="112"/>
      <c r="D44" s="115"/>
      <c r="E44" s="116"/>
      <c r="F44" s="117"/>
    </row>
    <row r="45" spans="1:6" ht="12.75">
      <c r="A45" s="95" t="s">
        <v>15</v>
      </c>
      <c r="B45" s="95"/>
      <c r="C45" s="95"/>
      <c r="D45" s="95"/>
      <c r="E45" s="95"/>
      <c r="F45" s="95"/>
    </row>
    <row r="46" spans="1:6" ht="12.75">
      <c r="A46" s="96">
        <v>45270</v>
      </c>
      <c r="B46" s="97"/>
      <c r="C46" s="97"/>
      <c r="D46" s="96">
        <v>45270</v>
      </c>
      <c r="E46" s="97"/>
      <c r="F46" s="97"/>
    </row>
    <row r="47" spans="1:6" ht="12.75">
      <c r="A47" s="97" t="s">
        <v>9</v>
      </c>
      <c r="B47" s="97"/>
      <c r="C47" s="97"/>
      <c r="D47" s="97" t="s">
        <v>10</v>
      </c>
      <c r="E47" s="97"/>
      <c r="F47" s="97"/>
    </row>
    <row r="48" spans="1:6" ht="12.75">
      <c r="A48" s="51" t="s">
        <v>1</v>
      </c>
      <c r="B48" s="51" t="s">
        <v>12</v>
      </c>
      <c r="C48" s="51" t="s">
        <v>13</v>
      </c>
      <c r="D48" s="51"/>
      <c r="E48" s="51" t="s">
        <v>12</v>
      </c>
      <c r="F48" s="51" t="s">
        <v>13</v>
      </c>
    </row>
    <row r="49" spans="1:6" ht="15">
      <c r="A49" s="35" t="s">
        <v>78</v>
      </c>
      <c r="B49" s="36">
        <v>57</v>
      </c>
      <c r="C49" s="36">
        <f aca="true" t="shared" si="4" ref="C49:C59">ABS(55-B49)</f>
        <v>2</v>
      </c>
      <c r="D49" s="35" t="s">
        <v>94</v>
      </c>
      <c r="E49" s="35">
        <v>4</v>
      </c>
      <c r="F49" s="35">
        <f aca="true" t="shared" si="5" ref="F49:F59">ABS(3-E49)</f>
        <v>1</v>
      </c>
    </row>
    <row r="50" spans="1:6" ht="15">
      <c r="A50" s="33" t="s">
        <v>30</v>
      </c>
      <c r="B50" s="31">
        <v>50</v>
      </c>
      <c r="C50" s="47">
        <f t="shared" si="4"/>
        <v>5</v>
      </c>
      <c r="D50" s="48" t="s">
        <v>96</v>
      </c>
      <c r="E50" s="48">
        <v>4</v>
      </c>
      <c r="F50" s="48">
        <f t="shared" si="5"/>
        <v>1</v>
      </c>
    </row>
    <row r="51" spans="1:6" ht="15">
      <c r="A51" s="44" t="s">
        <v>95</v>
      </c>
      <c r="B51" s="43">
        <v>50</v>
      </c>
      <c r="C51" s="47">
        <f t="shared" si="4"/>
        <v>5</v>
      </c>
      <c r="D51" s="44" t="s">
        <v>95</v>
      </c>
      <c r="E51" s="33">
        <v>5</v>
      </c>
      <c r="F51" s="46">
        <f t="shared" si="5"/>
        <v>2</v>
      </c>
    </row>
    <row r="52" spans="1:6" ht="15">
      <c r="A52" s="44" t="s">
        <v>29</v>
      </c>
      <c r="B52" s="31">
        <v>50</v>
      </c>
      <c r="C52" s="47">
        <f t="shared" si="4"/>
        <v>5</v>
      </c>
      <c r="D52" s="33" t="s">
        <v>75</v>
      </c>
      <c r="E52" s="33">
        <v>5</v>
      </c>
      <c r="F52" s="46">
        <f t="shared" si="5"/>
        <v>2</v>
      </c>
    </row>
    <row r="53" spans="1:6" ht="15">
      <c r="A53" s="46" t="s">
        <v>93</v>
      </c>
      <c r="B53" s="34">
        <v>17</v>
      </c>
      <c r="C53" s="47">
        <f t="shared" si="4"/>
        <v>38</v>
      </c>
      <c r="D53" s="46" t="s">
        <v>93</v>
      </c>
      <c r="E53" s="46">
        <v>6</v>
      </c>
      <c r="F53" s="46">
        <f t="shared" si="5"/>
        <v>3</v>
      </c>
    </row>
    <row r="54" spans="1:6" ht="15">
      <c r="A54" s="33" t="s">
        <v>75</v>
      </c>
      <c r="B54" s="34">
        <v>9.7</v>
      </c>
      <c r="C54" s="47">
        <f t="shared" si="4"/>
        <v>45.3</v>
      </c>
      <c r="D54" s="44" t="s">
        <v>92</v>
      </c>
      <c r="E54" s="44">
        <v>8</v>
      </c>
      <c r="F54" s="46">
        <f t="shared" si="5"/>
        <v>5</v>
      </c>
    </row>
    <row r="55" spans="1:6" ht="15">
      <c r="A55" s="44" t="s">
        <v>92</v>
      </c>
      <c r="B55" s="31">
        <v>7</v>
      </c>
      <c r="C55" s="47">
        <f t="shared" si="4"/>
        <v>48</v>
      </c>
      <c r="D55" s="46" t="s">
        <v>35</v>
      </c>
      <c r="E55" s="33">
        <v>11</v>
      </c>
      <c r="F55" s="46">
        <f t="shared" si="5"/>
        <v>8</v>
      </c>
    </row>
    <row r="56" spans="1:6" ht="15">
      <c r="A56" s="44" t="s">
        <v>94</v>
      </c>
      <c r="B56" s="43">
        <v>5</v>
      </c>
      <c r="C56" s="47">
        <f t="shared" si="4"/>
        <v>50</v>
      </c>
      <c r="D56" s="33" t="s">
        <v>30</v>
      </c>
      <c r="E56" s="46">
        <v>12</v>
      </c>
      <c r="F56" s="46">
        <f t="shared" si="5"/>
        <v>9</v>
      </c>
    </row>
    <row r="57" spans="1:6" ht="15">
      <c r="A57" s="33" t="s">
        <v>32</v>
      </c>
      <c r="B57" s="31">
        <v>0</v>
      </c>
      <c r="C57" s="47">
        <f t="shared" si="4"/>
        <v>55</v>
      </c>
      <c r="D57" s="44" t="s">
        <v>78</v>
      </c>
      <c r="E57" s="44">
        <v>16</v>
      </c>
      <c r="F57" s="46">
        <f t="shared" si="5"/>
        <v>13</v>
      </c>
    </row>
    <row r="58" spans="1:6" ht="15">
      <c r="A58" s="46" t="s">
        <v>35</v>
      </c>
      <c r="B58" s="34">
        <v>218</v>
      </c>
      <c r="C58" s="47">
        <f t="shared" si="4"/>
        <v>163</v>
      </c>
      <c r="D58" s="44" t="s">
        <v>29</v>
      </c>
      <c r="E58" s="33">
        <v>21</v>
      </c>
      <c r="F58" s="46">
        <f t="shared" si="5"/>
        <v>18</v>
      </c>
    </row>
    <row r="59" spans="1:6" ht="15">
      <c r="A59" s="33" t="s">
        <v>96</v>
      </c>
      <c r="B59" s="34">
        <v>234</v>
      </c>
      <c r="C59" s="47">
        <f t="shared" si="4"/>
        <v>179</v>
      </c>
      <c r="D59" s="33" t="s">
        <v>32</v>
      </c>
      <c r="E59" s="33">
        <v>565</v>
      </c>
      <c r="F59" s="46">
        <f t="shared" si="5"/>
        <v>562</v>
      </c>
    </row>
    <row r="60" spans="1:6" ht="15">
      <c r="A60" s="46"/>
      <c r="B60" s="47"/>
      <c r="C60" s="47"/>
      <c r="D60" s="33"/>
      <c r="E60" s="46"/>
      <c r="F60" s="46"/>
    </row>
    <row r="61" spans="1:6" ht="15">
      <c r="A61" s="33"/>
      <c r="B61" s="34"/>
      <c r="C61" s="47"/>
      <c r="D61" s="33"/>
      <c r="E61" s="46"/>
      <c r="F61" s="46"/>
    </row>
    <row r="62" spans="1:6" ht="12.75">
      <c r="A62" s="98" t="s">
        <v>14</v>
      </c>
      <c r="B62" s="99"/>
      <c r="C62" s="99"/>
      <c r="D62" s="99"/>
      <c r="E62" s="99"/>
      <c r="F62" s="100"/>
    </row>
    <row r="63" spans="1:6" ht="12.75">
      <c r="A63" s="78" t="s">
        <v>27</v>
      </c>
      <c r="B63" s="79"/>
      <c r="C63" s="80"/>
      <c r="D63" s="78" t="s">
        <v>28</v>
      </c>
      <c r="E63" s="79"/>
      <c r="F63" s="80"/>
    </row>
    <row r="64" spans="1:6" ht="12.75">
      <c r="A64" s="81"/>
      <c r="B64" s="82"/>
      <c r="C64" s="83"/>
      <c r="D64" s="81"/>
      <c r="E64" s="82"/>
      <c r="F64" s="83"/>
    </row>
    <row r="65" spans="1:6" ht="12.75">
      <c r="A65" s="84" t="s">
        <v>97</v>
      </c>
      <c r="B65" s="85"/>
      <c r="C65" s="86"/>
      <c r="D65" s="84" t="s">
        <v>98</v>
      </c>
      <c r="E65" s="90"/>
      <c r="F65" s="91"/>
    </row>
    <row r="66" spans="1:6" ht="12.75">
      <c r="A66" s="87"/>
      <c r="B66" s="88"/>
      <c r="C66" s="89"/>
      <c r="D66" s="92"/>
      <c r="E66" s="93"/>
      <c r="F66" s="94"/>
    </row>
  </sheetData>
  <sheetProtection/>
  <mergeCells count="30"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  <mergeCell ref="A19:C20"/>
    <mergeCell ref="D19:F20"/>
    <mergeCell ref="A21:C22"/>
    <mergeCell ref="D21:F22"/>
    <mergeCell ref="A1:F1"/>
    <mergeCell ref="A2:C2"/>
    <mergeCell ref="D2:F2"/>
    <mergeCell ref="A3:C3"/>
    <mergeCell ref="D3:F3"/>
    <mergeCell ref="A18:F18"/>
    <mergeCell ref="A63:C64"/>
    <mergeCell ref="D63:F64"/>
    <mergeCell ref="A65:C66"/>
    <mergeCell ref="D65:F66"/>
    <mergeCell ref="A45:F45"/>
    <mergeCell ref="A46:C46"/>
    <mergeCell ref="D46:F46"/>
    <mergeCell ref="A47:C47"/>
    <mergeCell ref="D47:F47"/>
    <mergeCell ref="A62:F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45" t="s">
        <v>29</v>
      </c>
      <c r="F2" t="s">
        <v>48</v>
      </c>
      <c r="G2" t="s">
        <v>49</v>
      </c>
      <c r="H2" t="s">
        <v>48</v>
      </c>
      <c r="I2" s="30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3" t="s">
        <v>32</v>
      </c>
      <c r="F3" t="s">
        <v>48</v>
      </c>
      <c r="G3" t="s">
        <v>49</v>
      </c>
      <c r="H3" t="s">
        <v>48</v>
      </c>
      <c r="I3" s="30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3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37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3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3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4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4" t="s">
        <v>36</v>
      </c>
      <c r="F9" t="s">
        <v>48</v>
      </c>
      <c r="G9" t="s">
        <v>49</v>
      </c>
      <c r="H9" t="s">
        <v>48</v>
      </c>
      <c r="I9" s="30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3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3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4" t="s">
        <v>39</v>
      </c>
      <c r="F12" t="s">
        <v>48</v>
      </c>
      <c r="G12" t="s">
        <v>49</v>
      </c>
      <c r="H12" t="s">
        <v>48</v>
      </c>
      <c r="I12" s="30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2023-12-10T22:08:07Z</dcterms:modified>
  <cp:category/>
  <cp:version/>
  <cp:contentType/>
  <cp:contentStatus/>
</cp:coreProperties>
</file>