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eague Table" sheetId="1" r:id="rId1"/>
    <sheet name="League Cup Table" sheetId="2" r:id="rId2"/>
    <sheet name="Bonus Round Results" sheetId="3" r:id="rId3"/>
  </sheets>
  <definedNames/>
  <calcPr fullCalcOnLoad="1"/>
</workbook>
</file>

<file path=xl/sharedStrings.xml><?xml version="1.0" encoding="utf-8"?>
<sst xmlns="http://schemas.openxmlformats.org/spreadsheetml/2006/main" count="274" uniqueCount="87">
  <si>
    <t>League Position</t>
  </si>
  <si>
    <t>Team Name</t>
  </si>
  <si>
    <t>Date Of Quiz</t>
  </si>
  <si>
    <t>Total Points</t>
  </si>
  <si>
    <t>QUIZ STATS</t>
  </si>
  <si>
    <t>Quiz Subjects</t>
  </si>
  <si>
    <t>Statistics</t>
  </si>
  <si>
    <t>Teams</t>
  </si>
  <si>
    <t>Average Score</t>
  </si>
  <si>
    <t>Week Number:</t>
  </si>
  <si>
    <t>* * * * * * * * * * CLICK ON TAB BELOW FOR LEAGUE CUP TABLE * * * * * * * * *</t>
  </si>
  <si>
    <t>Bonus #1</t>
  </si>
  <si>
    <t>Bonus #2</t>
  </si>
  <si>
    <t>Grand</t>
  </si>
  <si>
    <t>Total</t>
  </si>
  <si>
    <t>* * * * * * * * * * CLICK ON TAB BELOW FOR LEAGUE TABLE * * * * * * * * *</t>
  </si>
  <si>
    <t>`</t>
  </si>
  <si>
    <t>Answer</t>
  </si>
  <si>
    <t>Difference</t>
  </si>
  <si>
    <t>NBTE</t>
  </si>
  <si>
    <t>Wipe Out Bonus Round</t>
  </si>
  <si>
    <t>Bonus Questions #1 &amp; #2</t>
  </si>
  <si>
    <t>The Forge Inn - Glenfield - Sunday Night League Cup</t>
  </si>
  <si>
    <t>Wipe out High</t>
  </si>
  <si>
    <t>Wipe Out Low</t>
  </si>
  <si>
    <t>YOUR MUM</t>
  </si>
  <si>
    <t>IN THE CORNER</t>
  </si>
  <si>
    <t>THREE AMIGOS</t>
  </si>
  <si>
    <t>UNIBVERSALLY CHALLANGED</t>
  </si>
  <si>
    <t>CHARLIES ANGELS</t>
  </si>
  <si>
    <t>CHALFONTS</t>
  </si>
  <si>
    <t>IZZY WIZZY</t>
  </si>
  <si>
    <t>MUSIC INTROS</t>
  </si>
  <si>
    <t>GENERAL KNOWLEDGE</t>
  </si>
  <si>
    <t>SUNS OUT PLUMBS OUT</t>
  </si>
  <si>
    <t>FAMOUS FACES</t>
  </si>
  <si>
    <t>The Forge Inn - Glenfield - Sunday Night Quiz League #43</t>
  </si>
  <si>
    <t>SPORT &amp; LEISURE</t>
  </si>
  <si>
    <t>HISTORY &amp; GEOGRAPHY</t>
  </si>
  <si>
    <t>THE LIZARD</t>
  </si>
  <si>
    <t>TASKFORCE</t>
  </si>
  <si>
    <t>NO HOPERS</t>
  </si>
  <si>
    <t>IM PICKLE RICK</t>
  </si>
  <si>
    <t>SUNS IN PLUMBS IN</t>
  </si>
  <si>
    <t>IN THE CORNER 11</t>
  </si>
  <si>
    <t>CHARLIES ANGELS 1</t>
  </si>
  <si>
    <t>REVELLERS</t>
  </si>
  <si>
    <t>ROLLIN FAIRSTONES</t>
  </si>
  <si>
    <t>SPAGHETEE</t>
  </si>
  <si>
    <t>NO WORK TOMORROW</t>
  </si>
  <si>
    <t>QUIZZES</t>
  </si>
  <si>
    <t>PLAYED</t>
  </si>
  <si>
    <t>SUNS IN PLUMS IN</t>
  </si>
  <si>
    <t>CHARLIES ANGELS (5)</t>
  </si>
  <si>
    <t>THREE AMIGOS (13)</t>
  </si>
  <si>
    <t>SPAGHTEE</t>
  </si>
  <si>
    <t>TV THEME TUNES</t>
  </si>
  <si>
    <t>MUSIC TRIVIA</t>
  </si>
  <si>
    <t>TOP 5'S</t>
  </si>
  <si>
    <t>TV &amp; FILM</t>
  </si>
  <si>
    <t>GENERAL KNOWLEDFE</t>
  </si>
  <si>
    <t>Winning Score</t>
  </si>
  <si>
    <t>Round #1</t>
  </si>
  <si>
    <t>Round #2</t>
  </si>
  <si>
    <t>Round #3</t>
  </si>
  <si>
    <t>Round #4</t>
  </si>
  <si>
    <t>Round #5</t>
  </si>
  <si>
    <t>TIGER</t>
  </si>
  <si>
    <t>QUIZEE RASCAL</t>
  </si>
  <si>
    <t xml:space="preserve">WHERE ARE YOU TOM </t>
  </si>
  <si>
    <t>THE LADS</t>
  </si>
  <si>
    <t>.</t>
  </si>
  <si>
    <t>WEVE NOT GOT A CLUE (4)</t>
  </si>
  <si>
    <t>IN THE CORNER (15)</t>
  </si>
  <si>
    <t>DINGBATS</t>
  </si>
  <si>
    <t>FOOD &amp; DRINK</t>
  </si>
  <si>
    <t>WHERE ARE YOU TOM</t>
  </si>
  <si>
    <t>WE HAVE NOT GOT A CLUE</t>
  </si>
  <si>
    <t>HAROLD &amp; HILDA</t>
  </si>
  <si>
    <t>FIRST TIMERS</t>
  </si>
  <si>
    <t>WHITES +2</t>
  </si>
  <si>
    <t>YOUR MUM 3</t>
  </si>
  <si>
    <t>IN THE CORNER 12</t>
  </si>
  <si>
    <t>Week Number: #4</t>
  </si>
  <si>
    <t>FIRST TOMERS</t>
  </si>
  <si>
    <t>DILTOIDS</t>
  </si>
  <si>
    <t>SCIENCE &amp; NATURE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</si>
</sst>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dd/mm/yyyy"/>
  </numFmts>
  <fonts count="1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8"/>
      <name val="Arial"/>
      <family val="2"/>
    </font>
    <font>
      <b/>
      <sz val="2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" xfId="0" applyFont="1" applyBorder="1" applyAlignment="1">
      <alignment horizontal="center"/>
    </xf>
    <xf numFmtId="172" fontId="0" fillId="0" borderId="1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2" fontId="5" fillId="0" borderId="0" xfId="0" applyNumberFormat="1" applyFont="1" applyBorder="1" applyAlignment="1">
      <alignment vertical="center" textRotation="180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6" fillId="0" borderId="0" xfId="0" applyFont="1" applyAlignment="1">
      <alignment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16" fontId="8" fillId="0" borderId="1" xfId="0" applyNumberFormat="1" applyFont="1" applyBorder="1" applyAlignment="1">
      <alignment horizontal="center" vertical="center"/>
    </xf>
    <xf numFmtId="16" fontId="8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172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1" fontId="0" fillId="0" borderId="1" xfId="0" applyNumberForma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/>
    </xf>
    <xf numFmtId="0" fontId="6" fillId="0" borderId="1" xfId="0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textRotation="180"/>
    </xf>
    <xf numFmtId="0" fontId="7" fillId="2" borderId="6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6" fontId="8" fillId="0" borderId="12" xfId="0" applyNumberFormat="1" applyFont="1" applyBorder="1" applyAlignment="1">
      <alignment horizontal="center" vertical="center"/>
    </xf>
    <xf numFmtId="16" fontId="8" fillId="0" borderId="2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zoomScale="85" zoomScaleNormal="85" workbookViewId="0" topLeftCell="A7">
      <selection activeCell="E4" sqref="E4"/>
    </sheetView>
  </sheetViews>
  <sheetFormatPr defaultColWidth="9.140625" defaultRowHeight="12.75"/>
  <cols>
    <col min="1" max="1" width="9.140625" style="1" customWidth="1"/>
    <col min="2" max="2" width="37.7109375" style="1" bestFit="1" customWidth="1"/>
    <col min="3" max="3" width="15.00390625" style="1" bestFit="1" customWidth="1"/>
    <col min="4" max="4" width="14.7109375" style="1" bestFit="1" customWidth="1"/>
    <col min="5" max="6" width="14.00390625" style="1" bestFit="1" customWidth="1"/>
    <col min="7" max="7" width="14.7109375" style="1" bestFit="1" customWidth="1"/>
    <col min="8" max="8" width="15.140625" style="1" bestFit="1" customWidth="1"/>
    <col min="9" max="11" width="11.7109375" style="1" bestFit="1" customWidth="1"/>
    <col min="12" max="12" width="10.8515625" style="0" bestFit="1" customWidth="1"/>
    <col min="13" max="13" width="13.140625" style="10" bestFit="1" customWidth="1"/>
  </cols>
  <sheetData>
    <row r="1" spans="1:13" ht="12.75">
      <c r="A1" s="47" t="s">
        <v>36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63"/>
    </row>
    <row r="2" spans="1:13" ht="12.75">
      <c r="A2" s="64" t="s">
        <v>9</v>
      </c>
      <c r="B2" s="65"/>
      <c r="C2" s="65"/>
      <c r="D2" s="65"/>
      <c r="E2" s="65"/>
      <c r="F2" s="65"/>
      <c r="G2" s="65"/>
      <c r="H2" s="66">
        <v>4</v>
      </c>
      <c r="I2" s="66"/>
      <c r="J2" s="66"/>
      <c r="K2" s="66"/>
      <c r="L2" s="67"/>
      <c r="M2"/>
    </row>
    <row r="3" spans="1:13" ht="12.75" customHeight="1">
      <c r="A3" s="68" t="s">
        <v>0</v>
      </c>
      <c r="B3" s="70" t="s">
        <v>1</v>
      </c>
      <c r="C3" s="41" t="s">
        <v>50</v>
      </c>
      <c r="D3" s="72" t="s">
        <v>16</v>
      </c>
      <c r="E3" s="72"/>
      <c r="F3" s="72"/>
      <c r="G3" s="72"/>
      <c r="H3" s="72"/>
      <c r="I3" s="72"/>
      <c r="J3" s="72"/>
      <c r="K3" s="72"/>
      <c r="L3" s="68" t="s">
        <v>3</v>
      </c>
      <c r="M3" s="9" t="s">
        <v>7</v>
      </c>
    </row>
    <row r="4" spans="1:13" ht="12.75">
      <c r="A4" s="69"/>
      <c r="B4" s="71"/>
      <c r="C4" s="42" t="s">
        <v>51</v>
      </c>
      <c r="D4" s="2">
        <v>42967</v>
      </c>
      <c r="E4" s="2">
        <f aca="true" t="shared" si="0" ref="E4:K4">D4+7</f>
        <v>42974</v>
      </c>
      <c r="F4" s="2">
        <f t="shared" si="0"/>
        <v>42981</v>
      </c>
      <c r="G4" s="2">
        <f t="shared" si="0"/>
        <v>42988</v>
      </c>
      <c r="H4" s="2">
        <f t="shared" si="0"/>
        <v>42995</v>
      </c>
      <c r="I4" s="2">
        <f t="shared" si="0"/>
        <v>43002</v>
      </c>
      <c r="J4" s="2">
        <f t="shared" si="0"/>
        <v>43009</v>
      </c>
      <c r="K4" s="2">
        <f t="shared" si="0"/>
        <v>43016</v>
      </c>
      <c r="L4" s="69"/>
      <c r="M4" s="9" t="s">
        <v>8</v>
      </c>
    </row>
    <row r="5" spans="1:13" s="32" customFormat="1" ht="12.75" customHeight="1">
      <c r="A5" s="33">
        <v>1</v>
      </c>
      <c r="B5" s="36" t="s">
        <v>26</v>
      </c>
      <c r="C5" s="30">
        <f>COUNTIF(D5:K5,"&lt;&gt;")</f>
        <v>4</v>
      </c>
      <c r="D5" s="5">
        <v>48.5</v>
      </c>
      <c r="E5" s="5">
        <v>51</v>
      </c>
      <c r="F5" s="5">
        <v>61</v>
      </c>
      <c r="G5" s="5">
        <v>67.5</v>
      </c>
      <c r="H5" s="5"/>
      <c r="I5" s="5"/>
      <c r="J5" s="5"/>
      <c r="K5" s="5"/>
      <c r="L5" s="5">
        <f>SUM(D5:K5)</f>
        <v>228</v>
      </c>
      <c r="M5" s="31">
        <f aca="true" t="shared" si="1" ref="M5:M22">L5/C5</f>
        <v>57</v>
      </c>
    </row>
    <row r="6" spans="1:13" s="32" customFormat="1" ht="12.75">
      <c r="A6" s="33">
        <f aca="true" t="shared" si="2" ref="A6:A16">A5+1</f>
        <v>2</v>
      </c>
      <c r="B6" s="36" t="s">
        <v>27</v>
      </c>
      <c r="C6" s="30">
        <f>COUNTIF(D6:K6,"&lt;&gt;")</f>
        <v>4</v>
      </c>
      <c r="D6" s="5">
        <v>42</v>
      </c>
      <c r="E6" s="5">
        <v>61.5</v>
      </c>
      <c r="F6" s="5">
        <v>54</v>
      </c>
      <c r="G6" s="5">
        <v>54</v>
      </c>
      <c r="H6" s="5"/>
      <c r="I6" s="5"/>
      <c r="J6" s="5"/>
      <c r="K6" s="5"/>
      <c r="L6" s="5">
        <f>SUM(D6:K6)</f>
        <v>211.5</v>
      </c>
      <c r="M6" s="31">
        <f t="shared" si="1"/>
        <v>52.875</v>
      </c>
    </row>
    <row r="7" spans="1:13" s="32" customFormat="1" ht="12.75">
      <c r="A7" s="33">
        <f t="shared" si="2"/>
        <v>3</v>
      </c>
      <c r="B7" s="36" t="s">
        <v>30</v>
      </c>
      <c r="C7" s="30">
        <f>COUNTIF(D7:K7,"&lt;&gt;")</f>
        <v>4</v>
      </c>
      <c r="D7" s="5">
        <v>45.5</v>
      </c>
      <c r="E7" s="5">
        <v>54.5</v>
      </c>
      <c r="F7" s="5">
        <v>55</v>
      </c>
      <c r="G7" s="5">
        <v>55</v>
      </c>
      <c r="H7" s="5"/>
      <c r="I7" s="5"/>
      <c r="J7" s="5"/>
      <c r="K7" s="5"/>
      <c r="L7" s="5">
        <f>SUM(D7:K7)</f>
        <v>210</v>
      </c>
      <c r="M7" s="31">
        <f t="shared" si="1"/>
        <v>52.5</v>
      </c>
    </row>
    <row r="8" spans="1:13" s="32" customFormat="1" ht="12" customHeight="1">
      <c r="A8" s="33">
        <f t="shared" si="2"/>
        <v>4</v>
      </c>
      <c r="B8" s="36" t="s">
        <v>43</v>
      </c>
      <c r="C8" s="30">
        <f>COUNTIF(D8:K8,"&lt;&gt;")</f>
        <v>4</v>
      </c>
      <c r="D8" s="5">
        <v>50.5</v>
      </c>
      <c r="E8" s="5">
        <v>52</v>
      </c>
      <c r="F8" s="5">
        <v>54</v>
      </c>
      <c r="G8" s="5">
        <v>50.5</v>
      </c>
      <c r="H8" s="5"/>
      <c r="I8" s="5"/>
      <c r="J8" s="5"/>
      <c r="K8" s="5"/>
      <c r="L8" s="5">
        <f>SUM(D8:K8)</f>
        <v>207</v>
      </c>
      <c r="M8" s="31">
        <f t="shared" si="1"/>
        <v>51.75</v>
      </c>
    </row>
    <row r="9" spans="1:13" s="32" customFormat="1" ht="12.75">
      <c r="A9" s="33">
        <f t="shared" si="2"/>
        <v>5</v>
      </c>
      <c r="B9" s="36" t="s">
        <v>31</v>
      </c>
      <c r="C9" s="30">
        <f>COUNTIF(D9:K9,"&lt;&gt;")</f>
        <v>4</v>
      </c>
      <c r="D9" s="5">
        <v>32.5</v>
      </c>
      <c r="E9" s="5">
        <v>43.5</v>
      </c>
      <c r="F9" s="5">
        <v>43.5</v>
      </c>
      <c r="G9" s="5">
        <v>56</v>
      </c>
      <c r="H9" s="5"/>
      <c r="I9" s="5"/>
      <c r="J9" s="5"/>
      <c r="K9" s="5"/>
      <c r="L9" s="5">
        <f>SUM(D9:K9)</f>
        <v>175.5</v>
      </c>
      <c r="M9" s="31">
        <f t="shared" si="1"/>
        <v>43.875</v>
      </c>
    </row>
    <row r="10" spans="1:13" s="32" customFormat="1" ht="12.75">
      <c r="A10" s="33">
        <f t="shared" si="2"/>
        <v>6</v>
      </c>
      <c r="B10" s="36" t="s">
        <v>28</v>
      </c>
      <c r="C10" s="30">
        <f>COUNTIF(D10:K10,"&lt;&gt;")</f>
        <v>4</v>
      </c>
      <c r="D10" s="5">
        <v>35</v>
      </c>
      <c r="E10" s="5">
        <v>46.5</v>
      </c>
      <c r="F10" s="5">
        <v>38.5</v>
      </c>
      <c r="G10" s="5">
        <v>42.5</v>
      </c>
      <c r="H10" s="5"/>
      <c r="I10" s="5"/>
      <c r="J10" s="5"/>
      <c r="K10" s="5"/>
      <c r="L10" s="5">
        <f>SUM(D10:K10)</f>
        <v>162.5</v>
      </c>
      <c r="M10" s="31">
        <f t="shared" si="1"/>
        <v>40.625</v>
      </c>
    </row>
    <row r="11" spans="1:13" s="32" customFormat="1" ht="12.75">
      <c r="A11" s="33">
        <f t="shared" si="2"/>
        <v>7</v>
      </c>
      <c r="B11" s="36" t="s">
        <v>47</v>
      </c>
      <c r="C11" s="30">
        <f>COUNTIF(D11:K11,"&lt;&gt;")</f>
        <v>3</v>
      </c>
      <c r="D11" s="5"/>
      <c r="E11" s="5">
        <v>51</v>
      </c>
      <c r="F11" s="5">
        <v>50</v>
      </c>
      <c r="G11" s="5">
        <v>54.5</v>
      </c>
      <c r="H11" s="5"/>
      <c r="I11" s="5"/>
      <c r="J11" s="5"/>
      <c r="K11" s="5"/>
      <c r="L11" s="5">
        <f>SUM(D11:K11)</f>
        <v>155.5</v>
      </c>
      <c r="M11" s="31">
        <f t="shared" si="1"/>
        <v>51.833333333333336</v>
      </c>
    </row>
    <row r="12" spans="1:13" s="32" customFormat="1" ht="12.75">
      <c r="A12" s="33">
        <f t="shared" si="2"/>
        <v>8</v>
      </c>
      <c r="B12" s="36" t="s">
        <v>55</v>
      </c>
      <c r="C12" s="30">
        <f>COUNTIF(D12:K12,"&lt;&gt;")</f>
        <v>3</v>
      </c>
      <c r="D12" s="5"/>
      <c r="E12" s="5">
        <v>40.5</v>
      </c>
      <c r="F12" s="5">
        <v>53</v>
      </c>
      <c r="G12" s="5">
        <v>57</v>
      </c>
      <c r="H12" s="5"/>
      <c r="I12" s="5"/>
      <c r="J12" s="5"/>
      <c r="K12" s="5"/>
      <c r="L12" s="5">
        <f>SUM(D12:K12)</f>
        <v>150.5</v>
      </c>
      <c r="M12" s="31">
        <f t="shared" si="1"/>
        <v>50.166666666666664</v>
      </c>
    </row>
    <row r="13" spans="1:13" s="32" customFormat="1" ht="13.5" customHeight="1">
      <c r="A13" s="33">
        <f t="shared" si="2"/>
        <v>9</v>
      </c>
      <c r="B13" s="36" t="s">
        <v>29</v>
      </c>
      <c r="C13" s="30">
        <f>COUNTIF(D13:K13,"&lt;&gt;")</f>
        <v>4</v>
      </c>
      <c r="D13" s="5">
        <v>28</v>
      </c>
      <c r="E13" s="5">
        <v>36.5</v>
      </c>
      <c r="F13" s="5">
        <v>36.5</v>
      </c>
      <c r="G13" s="5">
        <v>40</v>
      </c>
      <c r="H13" s="5"/>
      <c r="I13" s="5"/>
      <c r="J13" s="5"/>
      <c r="K13" s="5"/>
      <c r="L13" s="5">
        <f>SUM(D13:K13)</f>
        <v>141</v>
      </c>
      <c r="M13" s="31">
        <f t="shared" si="1"/>
        <v>35.25</v>
      </c>
    </row>
    <row r="14" spans="1:13" s="32" customFormat="1" ht="12.75">
      <c r="A14" s="33">
        <f t="shared" si="2"/>
        <v>10</v>
      </c>
      <c r="B14" s="36" t="s">
        <v>19</v>
      </c>
      <c r="C14" s="30">
        <f>COUNTIF(D14:K14,"&lt;&gt;")</f>
        <v>3</v>
      </c>
      <c r="D14" s="5">
        <v>41.5</v>
      </c>
      <c r="E14" s="5"/>
      <c r="F14" s="5">
        <v>39.5</v>
      </c>
      <c r="G14" s="5">
        <v>52.5</v>
      </c>
      <c r="H14" s="5"/>
      <c r="I14" s="5"/>
      <c r="J14" s="5"/>
      <c r="K14" s="5"/>
      <c r="L14" s="5">
        <f>SUM(D14:K14)</f>
        <v>133.5</v>
      </c>
      <c r="M14" s="31">
        <f t="shared" si="1"/>
        <v>44.5</v>
      </c>
    </row>
    <row r="15" spans="1:13" ht="12.75">
      <c r="A15" s="4">
        <f t="shared" si="2"/>
        <v>11</v>
      </c>
      <c r="B15" s="36">
        <v>59.5</v>
      </c>
      <c r="C15" s="30">
        <f>COUNTIF(D15:K15,"&lt;&gt;")</f>
        <v>3</v>
      </c>
      <c r="D15" s="5">
        <v>23.5</v>
      </c>
      <c r="E15" s="5">
        <v>43.5</v>
      </c>
      <c r="F15" s="5">
        <v>33</v>
      </c>
      <c r="G15" s="5"/>
      <c r="H15" s="5"/>
      <c r="I15" s="5"/>
      <c r="J15" s="5"/>
      <c r="K15" s="5"/>
      <c r="L15" s="5">
        <f>SUM(D15:K15)</f>
        <v>100</v>
      </c>
      <c r="M15" s="31">
        <f t="shared" si="1"/>
        <v>33.333333333333336</v>
      </c>
    </row>
    <row r="16" spans="1:13" ht="12.75">
      <c r="A16" s="4">
        <f t="shared" si="2"/>
        <v>12</v>
      </c>
      <c r="B16" s="36" t="s">
        <v>25</v>
      </c>
      <c r="C16" s="30">
        <f>COUNTIF(D16:K16,"&lt;&gt;")</f>
        <v>3</v>
      </c>
      <c r="D16" s="5">
        <v>23.5</v>
      </c>
      <c r="E16" s="5">
        <v>34</v>
      </c>
      <c r="F16" s="5"/>
      <c r="G16" s="5">
        <v>38</v>
      </c>
      <c r="H16" s="5"/>
      <c r="I16" s="5"/>
      <c r="J16" s="5"/>
      <c r="K16" s="5"/>
      <c r="L16" s="5">
        <f>SUM(D16:K16)</f>
        <v>95.5</v>
      </c>
      <c r="M16" s="31">
        <f t="shared" si="1"/>
        <v>31.833333333333332</v>
      </c>
    </row>
    <row r="17" spans="1:13" ht="12.75">
      <c r="A17" s="4">
        <v>13</v>
      </c>
      <c r="B17" s="36" t="s">
        <v>40</v>
      </c>
      <c r="C17" s="30">
        <f>COUNTIF(D17:K17,"&lt;&gt;")</f>
        <v>2</v>
      </c>
      <c r="D17" s="5">
        <v>46</v>
      </c>
      <c r="E17" s="5"/>
      <c r="F17" s="5">
        <v>38.5</v>
      </c>
      <c r="G17" s="5"/>
      <c r="H17" s="5"/>
      <c r="I17" s="5"/>
      <c r="J17" s="5"/>
      <c r="K17" s="5"/>
      <c r="L17" s="5">
        <f>SUM(D17:K17)</f>
        <v>84.5</v>
      </c>
      <c r="M17" s="31">
        <f t="shared" si="1"/>
        <v>42.25</v>
      </c>
    </row>
    <row r="18" spans="1:13" ht="12.75">
      <c r="A18" s="4">
        <v>14</v>
      </c>
      <c r="B18" s="36" t="s">
        <v>41</v>
      </c>
      <c r="C18" s="30">
        <f>COUNTIF(D18:K18,"&lt;&gt;")</f>
        <v>2</v>
      </c>
      <c r="D18" s="5">
        <v>36.5</v>
      </c>
      <c r="E18" s="5"/>
      <c r="F18" s="5"/>
      <c r="G18" s="5">
        <v>45</v>
      </c>
      <c r="H18" s="5"/>
      <c r="I18" s="5"/>
      <c r="J18" s="5"/>
      <c r="K18" s="5"/>
      <c r="L18" s="5">
        <f>SUM(D18:K18)</f>
        <v>81.5</v>
      </c>
      <c r="M18" s="31">
        <f t="shared" si="1"/>
        <v>40.75</v>
      </c>
    </row>
    <row r="19" spans="1:13" ht="12.75">
      <c r="A19" s="4">
        <v>15</v>
      </c>
      <c r="B19" s="36" t="s">
        <v>76</v>
      </c>
      <c r="C19" s="30">
        <f>COUNTIF(D19:K19,"&lt;&gt;")</f>
        <v>1</v>
      </c>
      <c r="D19" s="5"/>
      <c r="E19" s="5"/>
      <c r="F19" s="5">
        <v>59</v>
      </c>
      <c r="G19" s="5"/>
      <c r="H19" s="5"/>
      <c r="I19" s="5"/>
      <c r="J19" s="5"/>
      <c r="K19" s="5"/>
      <c r="L19" s="5">
        <f>SUM(D19:K19)</f>
        <v>59</v>
      </c>
      <c r="M19" s="31">
        <f t="shared" si="1"/>
        <v>59</v>
      </c>
    </row>
    <row r="20" spans="1:13" ht="12.75">
      <c r="A20" s="4">
        <v>16</v>
      </c>
      <c r="B20" s="36" t="s">
        <v>46</v>
      </c>
      <c r="C20" s="30">
        <f>COUNTIF(D20:K20,"&lt;&gt;")</f>
        <v>1</v>
      </c>
      <c r="D20" s="5"/>
      <c r="E20" s="5">
        <v>51.5</v>
      </c>
      <c r="F20" s="5"/>
      <c r="G20" s="5"/>
      <c r="H20" s="5"/>
      <c r="I20" s="5"/>
      <c r="J20" s="5"/>
      <c r="K20" s="5"/>
      <c r="L20" s="5">
        <f>SUM(D20:K20)</f>
        <v>51.5</v>
      </c>
      <c r="M20" s="31">
        <f t="shared" si="1"/>
        <v>51.5</v>
      </c>
    </row>
    <row r="21" spans="1:13" ht="12.75">
      <c r="A21" s="4">
        <v>17</v>
      </c>
      <c r="B21" s="36" t="s">
        <v>68</v>
      </c>
      <c r="C21" s="30">
        <f>COUNTIF(D21:K21,"&lt;&gt;")</f>
        <v>1</v>
      </c>
      <c r="D21" s="5"/>
      <c r="E21" s="5"/>
      <c r="F21" s="5">
        <v>50.5</v>
      </c>
      <c r="G21" s="5"/>
      <c r="H21" s="5"/>
      <c r="I21" s="5"/>
      <c r="J21" s="5"/>
      <c r="K21" s="5"/>
      <c r="L21" s="5">
        <f>SUM(D21:K21)</f>
        <v>50.5</v>
      </c>
      <c r="M21" s="31">
        <f t="shared" si="1"/>
        <v>50.5</v>
      </c>
    </row>
    <row r="22" spans="1:13" ht="12.75">
      <c r="A22" s="4">
        <v>18</v>
      </c>
      <c r="B22" s="36" t="s">
        <v>80</v>
      </c>
      <c r="C22" s="30">
        <f>COUNTIF(D22:K22,"&lt;&gt;")</f>
        <v>1</v>
      </c>
      <c r="D22" s="5"/>
      <c r="E22" s="5"/>
      <c r="F22" s="5"/>
      <c r="G22" s="5">
        <v>48</v>
      </c>
      <c r="H22" s="5"/>
      <c r="I22" s="5"/>
      <c r="J22" s="5"/>
      <c r="K22" s="5"/>
      <c r="L22" s="5">
        <f>SUM(D22:K22)</f>
        <v>48</v>
      </c>
      <c r="M22" s="31">
        <f t="shared" si="1"/>
        <v>48</v>
      </c>
    </row>
    <row r="23" spans="1:13" ht="12.75">
      <c r="A23" s="4">
        <v>19</v>
      </c>
      <c r="B23" s="36" t="s">
        <v>84</v>
      </c>
      <c r="C23" s="30">
        <f>COUNTIF(D23:K23,"&lt;&gt;")</f>
        <v>1</v>
      </c>
      <c r="D23" s="5"/>
      <c r="E23" s="5"/>
      <c r="F23" s="5"/>
      <c r="G23" s="5">
        <v>46</v>
      </c>
      <c r="H23" s="5"/>
      <c r="I23" s="5"/>
      <c r="J23" s="5"/>
      <c r="K23" s="5"/>
      <c r="L23" s="5">
        <f>SUM(D23:K23)</f>
        <v>46</v>
      </c>
      <c r="M23" s="31">
        <f>L23/C23</f>
        <v>46</v>
      </c>
    </row>
    <row r="24" spans="1:13" ht="12.75">
      <c r="A24" s="4">
        <v>20</v>
      </c>
      <c r="B24" s="36" t="s">
        <v>78</v>
      </c>
      <c r="C24" s="30">
        <f>COUNTIF(D24:K24,"&lt;&gt;")</f>
        <v>1</v>
      </c>
      <c r="D24" s="5"/>
      <c r="E24" s="5"/>
      <c r="F24" s="5"/>
      <c r="G24" s="5">
        <v>44</v>
      </c>
      <c r="H24" s="5"/>
      <c r="I24" s="5"/>
      <c r="J24" s="5"/>
      <c r="K24" s="5"/>
      <c r="L24" s="5">
        <f>SUM(D24:K24)</f>
        <v>44</v>
      </c>
      <c r="M24" s="31">
        <f>L24/C24</f>
        <v>44</v>
      </c>
    </row>
    <row r="25" spans="1:13" ht="12.75">
      <c r="A25" s="4">
        <v>21</v>
      </c>
      <c r="B25" s="36" t="s">
        <v>49</v>
      </c>
      <c r="C25" s="30">
        <f>COUNTIF(D25:K25,"&lt;&gt;")</f>
        <v>1</v>
      </c>
      <c r="D25" s="5"/>
      <c r="E25" s="5">
        <v>43</v>
      </c>
      <c r="F25" s="5"/>
      <c r="G25" s="5"/>
      <c r="H25" s="5"/>
      <c r="I25" s="5"/>
      <c r="J25" s="5"/>
      <c r="K25" s="5"/>
      <c r="L25" s="5">
        <f>SUM(D25:K25)</f>
        <v>43</v>
      </c>
      <c r="M25" s="31">
        <f>L25/C25</f>
        <v>43</v>
      </c>
    </row>
    <row r="26" spans="1:13" ht="12.75">
      <c r="A26" s="4">
        <v>22</v>
      </c>
      <c r="B26" s="36" t="s">
        <v>67</v>
      </c>
      <c r="C26" s="30">
        <f>COUNTIF(D26:K26,"&lt;&gt;")</f>
        <v>1</v>
      </c>
      <c r="D26" s="5"/>
      <c r="E26" s="5"/>
      <c r="F26" s="5">
        <v>37.5</v>
      </c>
      <c r="G26" s="5"/>
      <c r="H26" s="5"/>
      <c r="I26" s="5"/>
      <c r="J26" s="5"/>
      <c r="K26" s="5"/>
      <c r="L26" s="5">
        <f>SUM(D26:K26)</f>
        <v>37.5</v>
      </c>
      <c r="M26" s="31">
        <f>L26/C26</f>
        <v>37.5</v>
      </c>
    </row>
    <row r="27" spans="1:13" ht="12.75">
      <c r="A27" s="4">
        <v>23</v>
      </c>
      <c r="B27" s="36" t="s">
        <v>39</v>
      </c>
      <c r="C27" s="30">
        <f>COUNTIF(D27:K27,"&lt;&gt;")</f>
        <v>1</v>
      </c>
      <c r="D27" s="5">
        <v>32</v>
      </c>
      <c r="E27" s="5"/>
      <c r="F27" s="5"/>
      <c r="G27" s="5"/>
      <c r="H27" s="5"/>
      <c r="I27" s="5"/>
      <c r="J27" s="5"/>
      <c r="K27" s="5"/>
      <c r="L27" s="5">
        <f>SUM(D27:K27)</f>
        <v>32</v>
      </c>
      <c r="M27" s="31">
        <f>L27/C27</f>
        <v>32</v>
      </c>
    </row>
    <row r="28" spans="1:13" ht="12.75">
      <c r="A28" s="4">
        <v>24</v>
      </c>
      <c r="B28" s="36" t="s">
        <v>70</v>
      </c>
      <c r="C28" s="30">
        <f>COUNTIF(D28:K28,"&lt;&gt;")</f>
        <v>1</v>
      </c>
      <c r="D28" s="5"/>
      <c r="E28" s="5"/>
      <c r="F28" s="5">
        <v>30</v>
      </c>
      <c r="G28" s="5"/>
      <c r="H28" s="5"/>
      <c r="I28" s="5"/>
      <c r="J28" s="5"/>
      <c r="K28" s="5"/>
      <c r="L28" s="5">
        <f>SUM(D28:K28)</f>
        <v>30</v>
      </c>
      <c r="M28" s="31">
        <f>L28/C28</f>
        <v>30</v>
      </c>
    </row>
    <row r="29" spans="1:13" ht="12.75">
      <c r="A29" s="4">
        <v>25</v>
      </c>
      <c r="B29" s="36" t="s">
        <v>77</v>
      </c>
      <c r="C29" s="30">
        <f>COUNTIF(D29:K29,"&lt;&gt;")</f>
        <v>1</v>
      </c>
      <c r="D29" s="5"/>
      <c r="E29" s="5"/>
      <c r="F29" s="5">
        <v>26.5</v>
      </c>
      <c r="G29" s="5"/>
      <c r="H29" s="5"/>
      <c r="I29" s="5"/>
      <c r="J29" s="5"/>
      <c r="K29" s="5"/>
      <c r="L29" s="5">
        <f>SUM(D29:K29)</f>
        <v>26.5</v>
      </c>
      <c r="M29" s="31">
        <f>L29/C29</f>
        <v>26.5</v>
      </c>
    </row>
    <row r="30" spans="1:13" ht="12.75">
      <c r="A30" s="4">
        <v>26</v>
      </c>
      <c r="B30" s="36" t="s">
        <v>42</v>
      </c>
      <c r="C30" s="30">
        <f>COUNTIF(D30:K30,"&lt;&gt;")</f>
        <v>1</v>
      </c>
      <c r="D30" s="5">
        <v>22.5</v>
      </c>
      <c r="E30" s="5"/>
      <c r="F30" s="5"/>
      <c r="G30" s="5"/>
      <c r="H30" s="5"/>
      <c r="I30" s="5"/>
      <c r="J30" s="5"/>
      <c r="K30" s="5"/>
      <c r="L30" s="5">
        <f>SUM(D30:K30)</f>
        <v>22.5</v>
      </c>
      <c r="M30" s="31">
        <f>L30/C30</f>
        <v>22.5</v>
      </c>
    </row>
    <row r="31" spans="1:13" ht="12.75">
      <c r="A31" s="57" t="s">
        <v>10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9"/>
    </row>
    <row r="32" spans="1:13" ht="12.75">
      <c r="A32" s="60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2"/>
    </row>
    <row r="33" spans="1:13" ht="12.75">
      <c r="A33" s="56" t="s">
        <v>4</v>
      </c>
      <c r="B33" s="53" t="s">
        <v>6</v>
      </c>
      <c r="C33" s="44" t="s">
        <v>8</v>
      </c>
      <c r="D33" s="9">
        <f>SUM(D5:D30)/D35</f>
        <v>36.25</v>
      </c>
      <c r="E33" s="9">
        <f>SUM(E5:E30)/E35</f>
        <v>46.84615384615385</v>
      </c>
      <c r="F33" s="9">
        <f>SUM(F5:F30)/F35</f>
        <v>44.705882352941174</v>
      </c>
      <c r="G33" s="9">
        <f>SUM(G5:G30)/G35</f>
        <v>50.03333333333333</v>
      </c>
      <c r="H33" s="31"/>
      <c r="I33" s="9"/>
      <c r="J33" s="9"/>
      <c r="K33" s="9"/>
      <c r="L33" s="6"/>
      <c r="M33" s="15"/>
    </row>
    <row r="34" spans="1:13" ht="12.75">
      <c r="A34" s="56"/>
      <c r="B34" s="54"/>
      <c r="C34" s="44" t="s">
        <v>61</v>
      </c>
      <c r="D34" s="9">
        <f>MAX(D5:D30)</f>
        <v>50.5</v>
      </c>
      <c r="E34" s="9">
        <f>MAX(E5:E30)</f>
        <v>61.5</v>
      </c>
      <c r="F34" s="9">
        <f>MAX(F5:F30)</f>
        <v>61</v>
      </c>
      <c r="G34" s="9">
        <f>MAX(G5:G30)</f>
        <v>67.5</v>
      </c>
      <c r="H34" s="31"/>
      <c r="I34" s="9"/>
      <c r="J34" s="9"/>
      <c r="K34" s="9"/>
      <c r="L34" s="13"/>
      <c r="M34" s="14"/>
    </row>
    <row r="35" spans="1:13" ht="12.75">
      <c r="A35" s="56"/>
      <c r="B35" s="55"/>
      <c r="C35" s="44" t="s">
        <v>7</v>
      </c>
      <c r="D35" s="11">
        <f>COUNTIF(D5:D30,"&lt;&gt;")</f>
        <v>14</v>
      </c>
      <c r="E35" s="11">
        <f>COUNTIF(E5:E30,"&lt;&gt;")</f>
        <v>13</v>
      </c>
      <c r="F35" s="11">
        <f>COUNTIF(F5:F30,"&lt;&gt;")</f>
        <v>17</v>
      </c>
      <c r="G35" s="11">
        <f>COUNTIF(G5:G30,"&lt;&gt;")</f>
        <v>15</v>
      </c>
      <c r="H35" s="39"/>
      <c r="I35" s="11"/>
      <c r="J35" s="11"/>
      <c r="K35" s="11"/>
      <c r="L35" s="15"/>
      <c r="M35" s="14"/>
    </row>
    <row r="36" spans="1:13" ht="12.75">
      <c r="A36" s="56"/>
      <c r="B36" s="52" t="s">
        <v>5</v>
      </c>
      <c r="C36" s="43" t="s">
        <v>62</v>
      </c>
      <c r="D36" s="8" t="s">
        <v>32</v>
      </c>
      <c r="E36" s="8" t="s">
        <v>56</v>
      </c>
      <c r="F36" s="8" t="s">
        <v>32</v>
      </c>
      <c r="G36" s="8" t="s">
        <v>32</v>
      </c>
      <c r="H36" s="40"/>
      <c r="I36" s="8"/>
      <c r="J36" s="8"/>
      <c r="K36" s="8"/>
      <c r="L36" s="16"/>
      <c r="M36" s="14"/>
    </row>
    <row r="37" spans="1:13" ht="12.75">
      <c r="A37" s="56"/>
      <c r="B37" s="52"/>
      <c r="C37" s="43" t="s">
        <v>63</v>
      </c>
      <c r="D37" s="8" t="s">
        <v>37</v>
      </c>
      <c r="E37" s="8" t="s">
        <v>57</v>
      </c>
      <c r="F37" s="8" t="s">
        <v>37</v>
      </c>
      <c r="G37" s="8" t="s">
        <v>38</v>
      </c>
      <c r="H37" s="40"/>
      <c r="I37" s="8"/>
      <c r="J37" s="20"/>
      <c r="K37" s="8"/>
      <c r="L37" s="17"/>
      <c r="M37" s="18"/>
    </row>
    <row r="38" spans="1:13" ht="12.75">
      <c r="A38" s="56"/>
      <c r="B38" s="52"/>
      <c r="C38" s="43" t="s">
        <v>64</v>
      </c>
      <c r="D38" s="8" t="s">
        <v>35</v>
      </c>
      <c r="E38" s="8" t="s">
        <v>58</v>
      </c>
      <c r="F38" s="8" t="s">
        <v>74</v>
      </c>
      <c r="G38" s="8" t="s">
        <v>85</v>
      </c>
      <c r="H38" s="40"/>
      <c r="I38" s="8"/>
      <c r="J38" s="8"/>
      <c r="K38" s="8"/>
      <c r="L38" s="17"/>
      <c r="M38" s="18"/>
    </row>
    <row r="39" spans="1:13" ht="12.75" customHeight="1">
      <c r="A39" s="56"/>
      <c r="B39" s="52"/>
      <c r="C39" s="43" t="s">
        <v>65</v>
      </c>
      <c r="D39" s="8" t="s">
        <v>38</v>
      </c>
      <c r="E39" s="8" t="s">
        <v>59</v>
      </c>
      <c r="F39" s="8" t="s">
        <v>75</v>
      </c>
      <c r="G39" s="8" t="s">
        <v>86</v>
      </c>
      <c r="H39" s="40"/>
      <c r="I39" s="8"/>
      <c r="J39" s="20"/>
      <c r="K39" s="8"/>
      <c r="L39" s="17"/>
      <c r="M39" s="18"/>
    </row>
    <row r="40" spans="1:13" s="7" customFormat="1" ht="12.75" customHeight="1">
      <c r="A40" s="56"/>
      <c r="B40" s="52"/>
      <c r="C40" s="43" t="s">
        <v>66</v>
      </c>
      <c r="D40" s="8" t="s">
        <v>33</v>
      </c>
      <c r="E40" s="8" t="s">
        <v>60</v>
      </c>
      <c r="F40" s="8" t="s">
        <v>60</v>
      </c>
      <c r="G40" s="8" t="s">
        <v>60</v>
      </c>
      <c r="H40" s="40"/>
      <c r="I40" s="8"/>
      <c r="J40" s="8"/>
      <c r="K40" s="8"/>
      <c r="L40" s="17"/>
      <c r="M40" s="18"/>
    </row>
    <row r="41" spans="1:13" s="10" customFormat="1" ht="12.75">
      <c r="A41" s="21"/>
      <c r="B41" s="6"/>
      <c r="C41" s="6"/>
      <c r="D41" s="23"/>
      <c r="E41" s="23"/>
      <c r="F41" s="22"/>
      <c r="G41" s="23"/>
      <c r="H41" s="38"/>
      <c r="I41" s="19"/>
      <c r="J41" s="19"/>
      <c r="K41" s="19"/>
      <c r="L41" s="17"/>
      <c r="M41" s="18"/>
    </row>
    <row r="42" spans="1:13" s="12" customFormat="1" ht="12.75">
      <c r="A42" s="6"/>
      <c r="B42" s="6"/>
      <c r="C42" s="6"/>
      <c r="D42" s="1"/>
      <c r="E42" s="1"/>
      <c r="F42" s="1"/>
      <c r="G42" s="1"/>
      <c r="H42" s="1"/>
      <c r="I42" s="1"/>
      <c r="J42" s="1"/>
      <c r="K42" s="1"/>
      <c r="L42"/>
      <c r="M42" s="10"/>
    </row>
    <row r="43" ht="11.25" customHeight="1"/>
    <row r="45" ht="12.75">
      <c r="N45" s="10"/>
    </row>
  </sheetData>
  <mergeCells count="11">
    <mergeCell ref="A1:M1"/>
    <mergeCell ref="A2:G2"/>
    <mergeCell ref="H2:L2"/>
    <mergeCell ref="L3:L4"/>
    <mergeCell ref="B3:B4"/>
    <mergeCell ref="A3:A4"/>
    <mergeCell ref="D3:K3"/>
    <mergeCell ref="B36:B40"/>
    <mergeCell ref="B33:B35"/>
    <mergeCell ref="A33:A40"/>
    <mergeCell ref="A31:M32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5"/>
  <sheetViews>
    <sheetView zoomScale="94" zoomScaleNormal="94" workbookViewId="0" topLeftCell="A2">
      <selection activeCell="A3" sqref="A3:A4"/>
    </sheetView>
  </sheetViews>
  <sheetFormatPr defaultColWidth="9.140625" defaultRowHeight="12.75"/>
  <cols>
    <col min="2" max="2" width="30.7109375" style="0" bestFit="1" customWidth="1"/>
    <col min="3" max="3" width="9.00390625" style="0" bestFit="1" customWidth="1"/>
    <col min="4" max="4" width="9.28125" style="0" bestFit="1" customWidth="1"/>
    <col min="5" max="5" width="9.00390625" style="0" bestFit="1" customWidth="1"/>
    <col min="6" max="6" width="9.28125" style="0" bestFit="1" customWidth="1"/>
    <col min="7" max="7" width="9.00390625" style="0" bestFit="1" customWidth="1"/>
    <col min="8" max="8" width="9.28125" style="0" bestFit="1" customWidth="1"/>
    <col min="9" max="9" width="9.00390625" style="0" bestFit="1" customWidth="1"/>
    <col min="10" max="10" width="9.28125" style="0" bestFit="1" customWidth="1"/>
    <col min="11" max="11" width="9.00390625" style="0" bestFit="1" customWidth="1"/>
    <col min="12" max="12" width="9.28125" style="0" bestFit="1" customWidth="1"/>
    <col min="13" max="13" width="9.00390625" style="0" bestFit="1" customWidth="1"/>
    <col min="14" max="14" width="9.28125" style="0" bestFit="1" customWidth="1"/>
    <col min="15" max="15" width="9.00390625" style="0" bestFit="1" customWidth="1"/>
    <col min="16" max="16" width="9.28125" style="0" bestFit="1" customWidth="1"/>
    <col min="17" max="17" width="9.00390625" style="0" bestFit="1" customWidth="1"/>
  </cols>
  <sheetData>
    <row r="1" spans="1:19" ht="12.75">
      <c r="A1" s="73" t="s">
        <v>22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5"/>
    </row>
    <row r="2" spans="1:19" ht="12.75">
      <c r="A2" s="76" t="s">
        <v>83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8"/>
    </row>
    <row r="3" spans="1:19" ht="12.75" customHeight="1">
      <c r="A3" s="81" t="s">
        <v>71</v>
      </c>
      <c r="B3" s="83" t="s">
        <v>1</v>
      </c>
      <c r="C3" s="89" t="s">
        <v>2</v>
      </c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1"/>
      <c r="S3" s="24"/>
    </row>
    <row r="4" spans="1:19" ht="12.75">
      <c r="A4" s="82"/>
      <c r="B4" s="84"/>
      <c r="C4" s="79">
        <v>42967</v>
      </c>
      <c r="D4" s="80"/>
      <c r="E4" s="79">
        <f>C4+7</f>
        <v>42974</v>
      </c>
      <c r="F4" s="80"/>
      <c r="G4" s="79">
        <f>E4+7</f>
        <v>42981</v>
      </c>
      <c r="H4" s="80"/>
      <c r="I4" s="79">
        <f>G4+7</f>
        <v>42988</v>
      </c>
      <c r="J4" s="80"/>
      <c r="K4" s="79">
        <f>I4+7</f>
        <v>42995</v>
      </c>
      <c r="L4" s="80"/>
      <c r="M4" s="79">
        <f>K4+7</f>
        <v>43002</v>
      </c>
      <c r="N4" s="80"/>
      <c r="O4" s="79">
        <f>M4+7</f>
        <v>43009</v>
      </c>
      <c r="P4" s="80"/>
      <c r="Q4" s="79">
        <f>O4+7</f>
        <v>43016</v>
      </c>
      <c r="R4" s="80"/>
      <c r="S4" s="27" t="s">
        <v>13</v>
      </c>
    </row>
    <row r="5" spans="1:19" ht="12.75">
      <c r="A5" s="25"/>
      <c r="B5" s="26"/>
      <c r="C5" s="28" t="s">
        <v>11</v>
      </c>
      <c r="D5" s="28" t="s">
        <v>12</v>
      </c>
      <c r="E5" s="28" t="s">
        <v>11</v>
      </c>
      <c r="F5" s="28" t="s">
        <v>12</v>
      </c>
      <c r="G5" s="28" t="s">
        <v>11</v>
      </c>
      <c r="H5" s="28" t="s">
        <v>12</v>
      </c>
      <c r="I5" s="28" t="s">
        <v>11</v>
      </c>
      <c r="J5" s="28" t="s">
        <v>12</v>
      </c>
      <c r="K5" s="28" t="s">
        <v>11</v>
      </c>
      <c r="L5" s="28" t="s">
        <v>12</v>
      </c>
      <c r="M5" s="28" t="s">
        <v>11</v>
      </c>
      <c r="N5" s="28" t="s">
        <v>12</v>
      </c>
      <c r="O5" s="28" t="s">
        <v>11</v>
      </c>
      <c r="P5" s="28" t="s">
        <v>12</v>
      </c>
      <c r="Q5" s="28" t="s">
        <v>11</v>
      </c>
      <c r="R5" s="28" t="s">
        <v>12</v>
      </c>
      <c r="S5" s="29" t="s">
        <v>14</v>
      </c>
    </row>
    <row r="6" spans="1:19" ht="12.75" customHeight="1">
      <c r="A6" s="30">
        <v>1</v>
      </c>
      <c r="B6" s="35" t="s">
        <v>26</v>
      </c>
      <c r="C6" s="27"/>
      <c r="D6" s="27">
        <v>2</v>
      </c>
      <c r="E6" s="27">
        <v>3</v>
      </c>
      <c r="F6" s="27">
        <v>2</v>
      </c>
      <c r="G6" s="27"/>
      <c r="H6" s="27"/>
      <c r="I6" s="27"/>
      <c r="J6" s="27">
        <v>1</v>
      </c>
      <c r="K6" s="27"/>
      <c r="L6" s="27"/>
      <c r="M6" s="27"/>
      <c r="N6" s="27"/>
      <c r="O6" s="27"/>
      <c r="P6" s="27"/>
      <c r="Q6" s="27"/>
      <c r="R6" s="27"/>
      <c r="S6" s="30">
        <f>SUM(C6:R6)</f>
        <v>8</v>
      </c>
    </row>
    <row r="7" spans="1:19" ht="12.75">
      <c r="A7" s="30">
        <f aca="true" t="shared" si="0" ref="A7:A13">A6+1</f>
        <v>2</v>
      </c>
      <c r="B7" s="36" t="s">
        <v>48</v>
      </c>
      <c r="C7" s="27"/>
      <c r="D7" s="27"/>
      <c r="E7" s="27"/>
      <c r="F7" s="27"/>
      <c r="G7" s="27">
        <v>1</v>
      </c>
      <c r="H7" s="27">
        <v>3</v>
      </c>
      <c r="I7" s="27">
        <v>3</v>
      </c>
      <c r="J7" s="27"/>
      <c r="K7" s="27"/>
      <c r="L7" s="27"/>
      <c r="M7" s="27"/>
      <c r="N7" s="27"/>
      <c r="O7" s="27"/>
      <c r="P7" s="27"/>
      <c r="Q7" s="27"/>
      <c r="R7" s="27"/>
      <c r="S7" s="30">
        <f>SUM(C7:R7)</f>
        <v>7</v>
      </c>
    </row>
    <row r="8" spans="1:19" ht="12.75">
      <c r="A8" s="30">
        <f t="shared" si="0"/>
        <v>3</v>
      </c>
      <c r="B8" s="36">
        <v>59.5</v>
      </c>
      <c r="C8" s="30"/>
      <c r="D8" s="30">
        <v>3</v>
      </c>
      <c r="E8" s="30"/>
      <c r="F8" s="30">
        <v>1</v>
      </c>
      <c r="G8" s="30">
        <v>2</v>
      </c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>
        <f>SUM(C8:R8)</f>
        <v>6</v>
      </c>
    </row>
    <row r="9" spans="1:19" ht="12" customHeight="1">
      <c r="A9" s="30">
        <f t="shared" si="0"/>
        <v>4</v>
      </c>
      <c r="B9" s="36" t="s">
        <v>29</v>
      </c>
      <c r="C9" s="27"/>
      <c r="D9" s="27"/>
      <c r="E9" s="27"/>
      <c r="F9" s="27">
        <v>2</v>
      </c>
      <c r="G9" s="27">
        <v>1</v>
      </c>
      <c r="H9" s="27"/>
      <c r="I9" s="27"/>
      <c r="J9" s="27">
        <v>3</v>
      </c>
      <c r="K9" s="27"/>
      <c r="L9" s="27"/>
      <c r="M9" s="27"/>
      <c r="N9" s="27"/>
      <c r="O9" s="27"/>
      <c r="P9" s="27"/>
      <c r="Q9" s="27"/>
      <c r="R9" s="27"/>
      <c r="S9" s="30">
        <f>SUM(C9:R9)</f>
        <v>6</v>
      </c>
    </row>
    <row r="10" spans="1:19" ht="12.75">
      <c r="A10" s="30">
        <f t="shared" si="0"/>
        <v>5</v>
      </c>
      <c r="B10" s="36" t="s">
        <v>19</v>
      </c>
      <c r="C10" s="30"/>
      <c r="D10" s="30"/>
      <c r="E10" s="30"/>
      <c r="F10" s="30"/>
      <c r="G10" s="30">
        <v>3</v>
      </c>
      <c r="H10" s="30">
        <v>2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>
        <f>SUM(C10:R10)</f>
        <v>5</v>
      </c>
    </row>
    <row r="11" spans="1:19" ht="12.75">
      <c r="A11" s="30">
        <f t="shared" si="0"/>
        <v>6</v>
      </c>
      <c r="B11" s="35" t="s">
        <v>30</v>
      </c>
      <c r="C11" s="30">
        <v>2</v>
      </c>
      <c r="D11" s="30"/>
      <c r="E11" s="30">
        <v>2</v>
      </c>
      <c r="F11" s="30"/>
      <c r="G11" s="30"/>
      <c r="H11" s="30"/>
      <c r="I11" s="30">
        <v>1</v>
      </c>
      <c r="J11" s="30"/>
      <c r="K11" s="30"/>
      <c r="L11" s="30"/>
      <c r="M11" s="30"/>
      <c r="N11" s="30"/>
      <c r="O11" s="30"/>
      <c r="P11" s="30"/>
      <c r="Q11" s="30"/>
      <c r="R11" s="30"/>
      <c r="S11" s="30">
        <f>SUM(C11:R11)</f>
        <v>5</v>
      </c>
    </row>
    <row r="12" spans="1:19" ht="12.75">
      <c r="A12" s="30">
        <f t="shared" si="0"/>
        <v>7</v>
      </c>
      <c r="B12" s="35" t="s">
        <v>31</v>
      </c>
      <c r="C12" s="27"/>
      <c r="D12" s="30"/>
      <c r="E12" s="30"/>
      <c r="F12" s="30">
        <v>3</v>
      </c>
      <c r="G12" s="30"/>
      <c r="H12" s="30"/>
      <c r="I12" s="30">
        <v>1</v>
      </c>
      <c r="J12" s="30"/>
      <c r="K12" s="27"/>
      <c r="L12" s="30"/>
      <c r="M12" s="30"/>
      <c r="N12" s="30"/>
      <c r="O12" s="30"/>
      <c r="P12" s="30"/>
      <c r="Q12" s="30"/>
      <c r="R12" s="30"/>
      <c r="S12" s="30">
        <f>SUM(C12:R12)</f>
        <v>4</v>
      </c>
    </row>
    <row r="13" spans="1:19" ht="12.75">
      <c r="A13" s="30">
        <f t="shared" si="0"/>
        <v>8</v>
      </c>
      <c r="B13" s="35" t="s">
        <v>40</v>
      </c>
      <c r="C13" s="27">
        <v>3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30">
        <f>SUM(C13:R13)</f>
        <v>3</v>
      </c>
    </row>
    <row r="14" spans="1:19" ht="12.75">
      <c r="A14" s="30">
        <v>9</v>
      </c>
      <c r="B14" s="36" t="s">
        <v>28</v>
      </c>
      <c r="C14" s="27"/>
      <c r="D14" s="27"/>
      <c r="E14" s="27"/>
      <c r="F14" s="27"/>
      <c r="G14" s="27">
        <v>3</v>
      </c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30">
        <f>SUM(C14:R14)</f>
        <v>3</v>
      </c>
    </row>
    <row r="15" spans="1:19" ht="12.75">
      <c r="A15" s="30">
        <v>10</v>
      </c>
      <c r="B15" s="36" t="s">
        <v>68</v>
      </c>
      <c r="C15" s="27"/>
      <c r="D15" s="27"/>
      <c r="E15" s="27"/>
      <c r="F15" s="27"/>
      <c r="G15" s="27">
        <v>3</v>
      </c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30">
        <f>SUM(C15:R15)</f>
        <v>3</v>
      </c>
    </row>
    <row r="16" spans="1:19" ht="12.75">
      <c r="A16" s="30">
        <v>11</v>
      </c>
      <c r="B16" s="36" t="s">
        <v>41</v>
      </c>
      <c r="C16" s="27"/>
      <c r="D16" s="27"/>
      <c r="E16" s="27"/>
      <c r="F16" s="27"/>
      <c r="G16" s="27"/>
      <c r="H16" s="27"/>
      <c r="I16" s="27">
        <v>3</v>
      </c>
      <c r="J16" s="27"/>
      <c r="K16" s="27"/>
      <c r="L16" s="27"/>
      <c r="M16" s="27"/>
      <c r="N16" s="27"/>
      <c r="O16" s="27"/>
      <c r="P16" s="27"/>
      <c r="Q16" s="27"/>
      <c r="R16" s="27"/>
      <c r="S16" s="30">
        <f>SUM(C16:R16)</f>
        <v>3</v>
      </c>
    </row>
    <row r="17" spans="1:19" ht="12.75">
      <c r="A17" s="30">
        <v>12</v>
      </c>
      <c r="B17" s="36" t="s">
        <v>27</v>
      </c>
      <c r="C17" s="27"/>
      <c r="D17" s="27"/>
      <c r="E17" s="27"/>
      <c r="F17" s="27"/>
      <c r="G17" s="27"/>
      <c r="H17" s="27">
        <v>3</v>
      </c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30">
        <f>SUM(C17:R17)</f>
        <v>3</v>
      </c>
    </row>
    <row r="18" spans="1:19" ht="12.75">
      <c r="A18" s="30">
        <v>13</v>
      </c>
      <c r="B18" s="35" t="s">
        <v>34</v>
      </c>
      <c r="C18" s="27">
        <v>1</v>
      </c>
      <c r="D18" s="27"/>
      <c r="E18" s="27"/>
      <c r="F18" s="27"/>
      <c r="G18" s="27">
        <v>1</v>
      </c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30">
        <f>SUM(C18:R18)</f>
        <v>2</v>
      </c>
    </row>
    <row r="19" spans="1:19" ht="12.75">
      <c r="A19" s="30">
        <v>14</v>
      </c>
      <c r="B19" s="36" t="s">
        <v>70</v>
      </c>
      <c r="C19" s="27"/>
      <c r="D19" s="27"/>
      <c r="E19" s="27"/>
      <c r="F19" s="27"/>
      <c r="G19" s="27">
        <v>1</v>
      </c>
      <c r="H19" s="27">
        <v>1</v>
      </c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30">
        <f>SUM(C19:R19)</f>
        <v>2</v>
      </c>
    </row>
    <row r="20" spans="1:19" ht="12.75">
      <c r="A20" s="30">
        <v>15</v>
      </c>
      <c r="B20" s="35" t="s">
        <v>25</v>
      </c>
      <c r="C20" s="27"/>
      <c r="D20" s="27"/>
      <c r="E20" s="27"/>
      <c r="F20" s="27"/>
      <c r="G20" s="27"/>
      <c r="H20" s="27"/>
      <c r="I20" s="27"/>
      <c r="J20" s="27">
        <v>2</v>
      </c>
      <c r="K20" s="27"/>
      <c r="L20" s="27"/>
      <c r="M20" s="27"/>
      <c r="N20" s="27"/>
      <c r="O20" s="27"/>
      <c r="P20" s="27"/>
      <c r="Q20" s="27"/>
      <c r="R20" s="27"/>
      <c r="S20" s="30">
        <f>SUM(C20:R20)</f>
        <v>2</v>
      </c>
    </row>
    <row r="21" spans="1:19" ht="12.75">
      <c r="A21" s="30">
        <v>16</v>
      </c>
      <c r="B21" s="35" t="s">
        <v>79</v>
      </c>
      <c r="C21" s="27"/>
      <c r="D21" s="27"/>
      <c r="E21" s="27"/>
      <c r="F21" s="27"/>
      <c r="G21" s="27"/>
      <c r="H21" s="27"/>
      <c r="I21" s="27">
        <v>2</v>
      </c>
      <c r="J21" s="27"/>
      <c r="K21" s="27"/>
      <c r="L21" s="27"/>
      <c r="M21" s="27"/>
      <c r="N21" s="27"/>
      <c r="O21" s="27"/>
      <c r="P21" s="27"/>
      <c r="Q21" s="27"/>
      <c r="R21" s="27"/>
      <c r="S21" s="30">
        <f>SUM(C21:R21)</f>
        <v>2</v>
      </c>
    </row>
    <row r="22" spans="1:19" ht="12.75">
      <c r="A22" s="30">
        <v>17</v>
      </c>
      <c r="B22" s="35" t="s">
        <v>39</v>
      </c>
      <c r="C22" s="27"/>
      <c r="D22" s="27">
        <v>1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30">
        <f>SUM(C22:R22)</f>
        <v>1</v>
      </c>
    </row>
    <row r="23" spans="1:19" ht="12.75">
      <c r="A23" s="30">
        <v>18</v>
      </c>
      <c r="B23" s="35" t="s">
        <v>47</v>
      </c>
      <c r="C23" s="27"/>
      <c r="D23" s="30"/>
      <c r="E23" s="30">
        <v>1</v>
      </c>
      <c r="F23" s="30"/>
      <c r="G23" s="30"/>
      <c r="H23" s="30"/>
      <c r="I23" s="30"/>
      <c r="J23" s="30"/>
      <c r="K23" s="27"/>
      <c r="L23" s="30"/>
      <c r="M23" s="30"/>
      <c r="N23" s="30"/>
      <c r="O23" s="30"/>
      <c r="P23" s="30"/>
      <c r="Q23" s="30"/>
      <c r="R23" s="30"/>
      <c r="S23" s="30">
        <f>SUM(C23:R23)</f>
        <v>1</v>
      </c>
    </row>
    <row r="24" spans="1:19" ht="12.75" customHeight="1">
      <c r="A24" s="85" t="s">
        <v>15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</row>
    <row r="25" spans="1:19" ht="12.75" customHeight="1">
      <c r="A25" s="87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</row>
  </sheetData>
  <mergeCells count="14">
    <mergeCell ref="A24:S25"/>
    <mergeCell ref="O4:P4"/>
    <mergeCell ref="Q4:R4"/>
    <mergeCell ref="C3:R3"/>
    <mergeCell ref="A1:S1"/>
    <mergeCell ref="A2:S2"/>
    <mergeCell ref="G4:H4"/>
    <mergeCell ref="I4:J4"/>
    <mergeCell ref="K4:L4"/>
    <mergeCell ref="M4:N4"/>
    <mergeCell ref="A3:A4"/>
    <mergeCell ref="B3:B4"/>
    <mergeCell ref="C4:D4"/>
    <mergeCell ref="E4:F4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7"/>
  <sheetViews>
    <sheetView zoomScale="85" zoomScaleNormal="85" workbookViewId="0" topLeftCell="A24">
      <selection activeCell="G55" sqref="G55:I56"/>
    </sheetView>
  </sheetViews>
  <sheetFormatPr defaultColWidth="9.140625" defaultRowHeight="12.75"/>
  <cols>
    <col min="1" max="1" width="28.00390625" style="0" bestFit="1" customWidth="1"/>
    <col min="2" max="2" width="7.8515625" style="0" bestFit="1" customWidth="1"/>
    <col min="4" max="4" width="28.8515625" style="0" bestFit="1" customWidth="1"/>
    <col min="5" max="5" width="9.28125" style="0" bestFit="1" customWidth="1"/>
    <col min="7" max="7" width="28.8515625" style="0" bestFit="1" customWidth="1"/>
    <col min="10" max="10" width="28.8515625" style="0" bestFit="1" customWidth="1"/>
    <col min="12" max="12" width="9.7109375" style="0" bestFit="1" customWidth="1"/>
  </cols>
  <sheetData>
    <row r="1" spans="1:12" ht="12.75">
      <c r="A1" s="77" t="s">
        <v>21</v>
      </c>
      <c r="B1" s="77"/>
      <c r="C1" s="77"/>
      <c r="D1" s="77"/>
      <c r="E1" s="77"/>
      <c r="F1" s="77"/>
      <c r="G1" s="77" t="s">
        <v>21</v>
      </c>
      <c r="H1" s="77"/>
      <c r="I1" s="77"/>
      <c r="J1" s="77"/>
      <c r="K1" s="77"/>
      <c r="L1" s="77"/>
    </row>
    <row r="2" spans="1:12" ht="12.75">
      <c r="A2" s="97">
        <v>42967</v>
      </c>
      <c r="B2" s="98"/>
      <c r="C2" s="98"/>
      <c r="D2" s="97">
        <v>42967</v>
      </c>
      <c r="E2" s="98"/>
      <c r="F2" s="98"/>
      <c r="G2" s="97">
        <v>42974</v>
      </c>
      <c r="H2" s="98"/>
      <c r="I2" s="98"/>
      <c r="J2" s="97">
        <v>42974</v>
      </c>
      <c r="K2" s="98"/>
      <c r="L2" s="98"/>
    </row>
    <row r="3" spans="1:12" ht="12.75">
      <c r="A3" s="98" t="s">
        <v>11</v>
      </c>
      <c r="B3" s="98"/>
      <c r="C3" s="98"/>
      <c r="D3" s="98" t="s">
        <v>12</v>
      </c>
      <c r="E3" s="98"/>
      <c r="F3" s="98"/>
      <c r="G3" s="98" t="s">
        <v>11</v>
      </c>
      <c r="H3" s="98"/>
      <c r="I3" s="98"/>
      <c r="J3" s="98" t="s">
        <v>12</v>
      </c>
      <c r="K3" s="98"/>
      <c r="L3" s="98"/>
    </row>
    <row r="4" spans="1:12" ht="12.75">
      <c r="A4" s="3" t="s">
        <v>1</v>
      </c>
      <c r="B4" s="3" t="s">
        <v>17</v>
      </c>
      <c r="C4" s="3" t="s">
        <v>18</v>
      </c>
      <c r="D4" s="3" t="s">
        <v>1</v>
      </c>
      <c r="E4" s="3" t="s">
        <v>17</v>
      </c>
      <c r="F4" s="3" t="s">
        <v>18</v>
      </c>
      <c r="G4" s="3" t="s">
        <v>1</v>
      </c>
      <c r="H4" s="3" t="s">
        <v>17</v>
      </c>
      <c r="I4" s="3" t="s">
        <v>18</v>
      </c>
      <c r="J4" s="3" t="s">
        <v>1</v>
      </c>
      <c r="K4" s="3" t="s">
        <v>17</v>
      </c>
      <c r="L4" s="3" t="s">
        <v>18</v>
      </c>
    </row>
    <row r="5" spans="1:12" ht="13.5" customHeight="1">
      <c r="A5" s="35" t="s">
        <v>40</v>
      </c>
      <c r="B5" s="37">
        <v>80</v>
      </c>
      <c r="C5" s="35">
        <f aca="true" t="shared" si="0" ref="C5:C18">ABS(66-B5)</f>
        <v>14</v>
      </c>
      <c r="D5" s="36">
        <v>59.5</v>
      </c>
      <c r="E5" s="35">
        <v>190</v>
      </c>
      <c r="F5" s="35">
        <f aca="true" t="shared" si="1" ref="F5:F18">ABS(199-E5)</f>
        <v>9</v>
      </c>
      <c r="G5" s="36" t="s">
        <v>26</v>
      </c>
      <c r="H5" s="45">
        <v>795</v>
      </c>
      <c r="I5" s="36">
        <f aca="true" t="shared" si="2" ref="I5:I17">ABS(804-H5)</f>
        <v>9</v>
      </c>
      <c r="J5" s="36" t="s">
        <v>31</v>
      </c>
      <c r="K5" s="35">
        <v>170</v>
      </c>
      <c r="L5" s="35">
        <f aca="true" t="shared" si="3" ref="L5:L17">ABS(125-K5)</f>
        <v>45</v>
      </c>
    </row>
    <row r="6" spans="1:12" ht="13.5" customHeight="1">
      <c r="A6" s="35" t="s">
        <v>30</v>
      </c>
      <c r="B6" s="37">
        <v>84</v>
      </c>
      <c r="C6" s="35">
        <f t="shared" si="0"/>
        <v>18</v>
      </c>
      <c r="D6" s="35" t="s">
        <v>26</v>
      </c>
      <c r="E6" s="35">
        <v>156</v>
      </c>
      <c r="F6" s="35">
        <f t="shared" si="1"/>
        <v>43</v>
      </c>
      <c r="G6" s="36" t="s">
        <v>30</v>
      </c>
      <c r="H6" s="45">
        <v>784</v>
      </c>
      <c r="I6" s="36">
        <f t="shared" si="2"/>
        <v>20</v>
      </c>
      <c r="J6" s="36" t="s">
        <v>29</v>
      </c>
      <c r="K6" s="35">
        <v>62</v>
      </c>
      <c r="L6" s="35">
        <f t="shared" si="3"/>
        <v>63</v>
      </c>
    </row>
    <row r="7" spans="1:12" ht="13.5" customHeight="1">
      <c r="A7" s="35" t="s">
        <v>34</v>
      </c>
      <c r="B7" s="37">
        <v>87</v>
      </c>
      <c r="C7" s="35">
        <f t="shared" si="0"/>
        <v>21</v>
      </c>
      <c r="D7" s="35" t="s">
        <v>39</v>
      </c>
      <c r="E7" s="35">
        <v>115</v>
      </c>
      <c r="F7" s="35">
        <f t="shared" si="1"/>
        <v>84</v>
      </c>
      <c r="G7" s="36" t="s">
        <v>47</v>
      </c>
      <c r="H7" s="45">
        <v>776</v>
      </c>
      <c r="I7" s="36">
        <f t="shared" si="2"/>
        <v>28</v>
      </c>
      <c r="J7" s="36" t="s">
        <v>26</v>
      </c>
      <c r="K7" s="35">
        <v>62</v>
      </c>
      <c r="L7" s="35">
        <f t="shared" si="3"/>
        <v>63</v>
      </c>
    </row>
    <row r="8" spans="1:12" ht="13.5" customHeight="1">
      <c r="A8" s="35" t="s">
        <v>28</v>
      </c>
      <c r="B8" s="37">
        <v>44</v>
      </c>
      <c r="C8" s="35">
        <f t="shared" si="0"/>
        <v>22</v>
      </c>
      <c r="D8" s="35" t="s">
        <v>40</v>
      </c>
      <c r="E8" s="35">
        <v>113</v>
      </c>
      <c r="F8" s="35">
        <f t="shared" si="1"/>
        <v>86</v>
      </c>
      <c r="G8" s="36">
        <v>59.5</v>
      </c>
      <c r="H8" s="45">
        <v>840</v>
      </c>
      <c r="I8" s="36">
        <f t="shared" si="2"/>
        <v>36</v>
      </c>
      <c r="J8" s="36">
        <v>59.5</v>
      </c>
      <c r="K8" s="35">
        <v>55</v>
      </c>
      <c r="L8" s="35">
        <f t="shared" si="3"/>
        <v>70</v>
      </c>
    </row>
    <row r="9" spans="1:12" ht="13.5" customHeight="1">
      <c r="A9" s="35" t="s">
        <v>31</v>
      </c>
      <c r="B9" s="37">
        <v>89</v>
      </c>
      <c r="C9" s="35">
        <f t="shared" si="0"/>
        <v>23</v>
      </c>
      <c r="D9" s="35" t="s">
        <v>29</v>
      </c>
      <c r="E9" s="35">
        <v>102</v>
      </c>
      <c r="F9" s="35">
        <f t="shared" si="1"/>
        <v>97</v>
      </c>
      <c r="G9" s="46" t="s">
        <v>48</v>
      </c>
      <c r="H9" s="46">
        <v>846</v>
      </c>
      <c r="I9" s="36">
        <f t="shared" si="2"/>
        <v>42</v>
      </c>
      <c r="J9" s="36" t="s">
        <v>52</v>
      </c>
      <c r="K9" s="35">
        <v>53</v>
      </c>
      <c r="L9" s="35">
        <f t="shared" si="3"/>
        <v>72</v>
      </c>
    </row>
    <row r="10" spans="1:12" ht="13.5" customHeight="1">
      <c r="A10" s="35" t="s">
        <v>27</v>
      </c>
      <c r="B10" s="37">
        <v>42</v>
      </c>
      <c r="C10" s="35">
        <f t="shared" si="0"/>
        <v>24</v>
      </c>
      <c r="D10" s="35" t="s">
        <v>30</v>
      </c>
      <c r="E10" s="35">
        <v>84</v>
      </c>
      <c r="F10" s="35">
        <f t="shared" si="1"/>
        <v>115</v>
      </c>
      <c r="G10" s="36" t="s">
        <v>25</v>
      </c>
      <c r="H10" s="45">
        <v>757</v>
      </c>
      <c r="I10" s="36">
        <f t="shared" si="2"/>
        <v>47</v>
      </c>
      <c r="J10" s="46" t="s">
        <v>49</v>
      </c>
      <c r="K10" s="35">
        <v>26</v>
      </c>
      <c r="L10" s="35">
        <f t="shared" si="3"/>
        <v>99</v>
      </c>
    </row>
    <row r="11" spans="1:12" ht="13.5" customHeight="1">
      <c r="A11" s="35" t="s">
        <v>25</v>
      </c>
      <c r="B11" s="37">
        <v>42</v>
      </c>
      <c r="C11" s="35">
        <f t="shared" si="0"/>
        <v>24</v>
      </c>
      <c r="D11" s="35" t="s">
        <v>41</v>
      </c>
      <c r="E11" s="35">
        <v>82</v>
      </c>
      <c r="F11" s="35">
        <f t="shared" si="1"/>
        <v>117</v>
      </c>
      <c r="G11" s="36" t="s">
        <v>27</v>
      </c>
      <c r="H11" s="45">
        <v>743</v>
      </c>
      <c r="I11" s="36">
        <f t="shared" si="2"/>
        <v>61</v>
      </c>
      <c r="J11" s="36" t="s">
        <v>25</v>
      </c>
      <c r="K11" s="35">
        <v>235</v>
      </c>
      <c r="L11" s="35">
        <f t="shared" si="3"/>
        <v>110</v>
      </c>
    </row>
    <row r="12" spans="1:12" ht="13.5" customHeight="1">
      <c r="A12" s="35" t="s">
        <v>41</v>
      </c>
      <c r="B12" s="37">
        <v>31</v>
      </c>
      <c r="C12" s="35">
        <f t="shared" si="0"/>
        <v>35</v>
      </c>
      <c r="D12" s="35" t="s">
        <v>19</v>
      </c>
      <c r="E12" s="35">
        <v>81</v>
      </c>
      <c r="F12" s="35">
        <f t="shared" si="1"/>
        <v>118</v>
      </c>
      <c r="G12" s="36" t="s">
        <v>28</v>
      </c>
      <c r="H12" s="45">
        <v>900</v>
      </c>
      <c r="I12" s="36">
        <f t="shared" si="2"/>
        <v>96</v>
      </c>
      <c r="J12" s="36" t="s">
        <v>30</v>
      </c>
      <c r="K12" s="35">
        <v>14</v>
      </c>
      <c r="L12" s="35">
        <f t="shared" si="3"/>
        <v>111</v>
      </c>
    </row>
    <row r="13" spans="1:12" ht="13.5" customHeight="1">
      <c r="A13" s="35" t="s">
        <v>19</v>
      </c>
      <c r="B13" s="37">
        <v>112</v>
      </c>
      <c r="C13" s="35">
        <f t="shared" si="0"/>
        <v>46</v>
      </c>
      <c r="D13" s="35" t="s">
        <v>28</v>
      </c>
      <c r="E13" s="35">
        <v>62</v>
      </c>
      <c r="F13" s="35">
        <f t="shared" si="1"/>
        <v>137</v>
      </c>
      <c r="G13" s="36" t="s">
        <v>46</v>
      </c>
      <c r="H13" s="45">
        <v>900</v>
      </c>
      <c r="I13" s="36">
        <f t="shared" si="2"/>
        <v>96</v>
      </c>
      <c r="J13" s="36" t="s">
        <v>27</v>
      </c>
      <c r="K13" s="35">
        <v>347</v>
      </c>
      <c r="L13" s="35">
        <f t="shared" si="3"/>
        <v>222</v>
      </c>
    </row>
    <row r="14" spans="1:12" ht="13.5" customHeight="1">
      <c r="A14" s="35" t="s">
        <v>42</v>
      </c>
      <c r="B14" s="37">
        <v>14</v>
      </c>
      <c r="C14" s="35">
        <f t="shared" si="0"/>
        <v>52</v>
      </c>
      <c r="D14" s="35" t="s">
        <v>43</v>
      </c>
      <c r="E14" s="35">
        <v>54</v>
      </c>
      <c r="F14" s="35">
        <f t="shared" si="1"/>
        <v>145</v>
      </c>
      <c r="G14" s="36" t="s">
        <v>34</v>
      </c>
      <c r="H14" s="45">
        <v>683</v>
      </c>
      <c r="I14" s="36">
        <f t="shared" si="2"/>
        <v>121</v>
      </c>
      <c r="J14" s="36" t="s">
        <v>47</v>
      </c>
      <c r="K14" s="35">
        <v>437</v>
      </c>
      <c r="L14" s="35">
        <f t="shared" si="3"/>
        <v>312</v>
      </c>
    </row>
    <row r="15" spans="1:12" ht="13.5" customHeight="1">
      <c r="A15" s="35" t="s">
        <v>29</v>
      </c>
      <c r="B15" s="37">
        <v>120</v>
      </c>
      <c r="C15" s="35">
        <f t="shared" si="0"/>
        <v>54</v>
      </c>
      <c r="D15" s="35" t="s">
        <v>42</v>
      </c>
      <c r="E15" s="35">
        <v>53</v>
      </c>
      <c r="F15" s="35">
        <f t="shared" si="1"/>
        <v>146</v>
      </c>
      <c r="G15" s="46" t="s">
        <v>49</v>
      </c>
      <c r="H15" s="46">
        <v>665</v>
      </c>
      <c r="I15" s="36">
        <f t="shared" si="2"/>
        <v>139</v>
      </c>
      <c r="J15" s="36" t="s">
        <v>28</v>
      </c>
      <c r="K15" s="35">
        <v>827</v>
      </c>
      <c r="L15" s="35">
        <f t="shared" si="3"/>
        <v>702</v>
      </c>
    </row>
    <row r="16" spans="1:12" ht="13.5" customHeight="1">
      <c r="A16" s="35" t="s">
        <v>39</v>
      </c>
      <c r="B16" s="37">
        <v>152</v>
      </c>
      <c r="C16" s="35">
        <f t="shared" si="0"/>
        <v>86</v>
      </c>
      <c r="D16" s="35" t="s">
        <v>31</v>
      </c>
      <c r="E16" s="35">
        <v>34</v>
      </c>
      <c r="F16" s="35">
        <f t="shared" si="1"/>
        <v>165</v>
      </c>
      <c r="G16" s="36" t="s">
        <v>29</v>
      </c>
      <c r="H16" s="45">
        <v>642</v>
      </c>
      <c r="I16" s="36">
        <f t="shared" si="2"/>
        <v>162</v>
      </c>
      <c r="J16" s="46" t="s">
        <v>48</v>
      </c>
      <c r="K16" s="35">
        <v>846</v>
      </c>
      <c r="L16" s="35">
        <f t="shared" si="3"/>
        <v>721</v>
      </c>
    </row>
    <row r="17" spans="1:12" ht="13.5" customHeight="1">
      <c r="A17" s="36">
        <v>59.5</v>
      </c>
      <c r="B17" s="37">
        <v>152</v>
      </c>
      <c r="C17" s="35">
        <f t="shared" si="0"/>
        <v>86</v>
      </c>
      <c r="D17" s="35" t="s">
        <v>25</v>
      </c>
      <c r="E17" s="35">
        <v>31</v>
      </c>
      <c r="F17" s="35">
        <f t="shared" si="1"/>
        <v>168</v>
      </c>
      <c r="G17" s="36" t="s">
        <v>31</v>
      </c>
      <c r="H17" s="45">
        <v>37</v>
      </c>
      <c r="I17" s="36">
        <f t="shared" si="2"/>
        <v>767</v>
      </c>
      <c r="J17" s="36" t="s">
        <v>46</v>
      </c>
      <c r="K17" s="35">
        <v>1500</v>
      </c>
      <c r="L17" s="35">
        <f t="shared" si="3"/>
        <v>1375</v>
      </c>
    </row>
    <row r="18" spans="1:12" ht="13.5" customHeight="1">
      <c r="A18" s="35" t="s">
        <v>26</v>
      </c>
      <c r="B18" s="37">
        <v>192</v>
      </c>
      <c r="C18" s="35">
        <f t="shared" si="0"/>
        <v>126</v>
      </c>
      <c r="D18" s="35" t="s">
        <v>27</v>
      </c>
      <c r="E18" s="35">
        <v>19</v>
      </c>
      <c r="F18" s="35">
        <f t="shared" si="1"/>
        <v>180</v>
      </c>
      <c r="G18" s="36"/>
      <c r="H18" s="45"/>
      <c r="I18" s="36"/>
      <c r="J18" s="35"/>
      <c r="K18" s="35"/>
      <c r="L18" s="35"/>
    </row>
    <row r="19" spans="1:12" ht="13.5" customHeight="1">
      <c r="A19" s="35"/>
      <c r="B19" s="37"/>
      <c r="C19" s="35"/>
      <c r="D19" s="35"/>
      <c r="E19" s="35"/>
      <c r="F19" s="35"/>
      <c r="G19" s="36"/>
      <c r="H19" s="45"/>
      <c r="I19" s="36"/>
      <c r="J19" s="35"/>
      <c r="K19" s="35"/>
      <c r="L19" s="35"/>
    </row>
    <row r="20" spans="1:12" ht="13.5" customHeight="1">
      <c r="A20" s="35"/>
      <c r="B20" s="37"/>
      <c r="C20" s="35"/>
      <c r="D20" s="35"/>
      <c r="E20" s="35"/>
      <c r="F20" s="35"/>
      <c r="G20" s="36"/>
      <c r="H20" s="45"/>
      <c r="I20" s="36"/>
      <c r="J20" s="35"/>
      <c r="K20" s="35"/>
      <c r="L20" s="35"/>
    </row>
    <row r="21" spans="1:12" ht="13.5" customHeight="1">
      <c r="A21" s="34"/>
      <c r="B21" s="34"/>
      <c r="C21" s="35"/>
      <c r="D21" s="35"/>
      <c r="E21" s="34"/>
      <c r="F21" s="35"/>
      <c r="G21" s="36"/>
      <c r="H21" s="45"/>
      <c r="I21" s="36"/>
      <c r="J21" s="35"/>
      <c r="K21" s="34"/>
      <c r="L21" s="35"/>
    </row>
    <row r="22" spans="1:12" ht="13.5" customHeight="1">
      <c r="A22" s="34"/>
      <c r="B22" s="34"/>
      <c r="C22" s="35"/>
      <c r="D22" s="35"/>
      <c r="E22" s="34"/>
      <c r="F22" s="35"/>
      <c r="G22" s="36"/>
      <c r="H22" s="45"/>
      <c r="I22" s="36"/>
      <c r="J22" s="35"/>
      <c r="K22" s="34"/>
      <c r="L22" s="35"/>
    </row>
    <row r="23" spans="1:12" ht="12.75">
      <c r="A23" s="92" t="s">
        <v>20</v>
      </c>
      <c r="B23" s="93"/>
      <c r="C23" s="93"/>
      <c r="D23" s="93"/>
      <c r="E23" s="93"/>
      <c r="F23" s="94"/>
      <c r="G23" s="92" t="s">
        <v>20</v>
      </c>
      <c r="H23" s="93"/>
      <c r="I23" s="93"/>
      <c r="J23" s="93"/>
      <c r="K23" s="93"/>
      <c r="L23" s="94"/>
    </row>
    <row r="24" spans="1:12" ht="12.75" customHeight="1">
      <c r="A24" s="72" t="s">
        <v>23</v>
      </c>
      <c r="B24" s="72"/>
      <c r="C24" s="72"/>
      <c r="D24" s="72" t="s">
        <v>24</v>
      </c>
      <c r="E24" s="72"/>
      <c r="F24" s="72"/>
      <c r="G24" s="72" t="s">
        <v>23</v>
      </c>
      <c r="H24" s="72"/>
      <c r="I24" s="72"/>
      <c r="J24" s="72" t="s">
        <v>24</v>
      </c>
      <c r="K24" s="72"/>
      <c r="L24" s="72"/>
    </row>
    <row r="25" spans="1:12" ht="12.75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</row>
    <row r="26" spans="1:12" ht="12.75">
      <c r="A26" s="95" t="s">
        <v>44</v>
      </c>
      <c r="B26" s="72"/>
      <c r="C26" s="72"/>
      <c r="D26" s="96" t="s">
        <v>45</v>
      </c>
      <c r="E26" s="72"/>
      <c r="F26" s="72"/>
      <c r="G26" s="95" t="s">
        <v>54</v>
      </c>
      <c r="H26" s="72"/>
      <c r="I26" s="72"/>
      <c r="J26" s="96" t="s">
        <v>53</v>
      </c>
      <c r="K26" s="72"/>
      <c r="L26" s="72"/>
    </row>
    <row r="27" spans="1:12" ht="12.75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</row>
    <row r="28" spans="1:12" ht="12.75">
      <c r="A28" s="77" t="s">
        <v>21</v>
      </c>
      <c r="B28" s="77"/>
      <c r="C28" s="77"/>
      <c r="D28" s="77"/>
      <c r="E28" s="77"/>
      <c r="F28" s="77"/>
      <c r="G28" s="77" t="s">
        <v>21</v>
      </c>
      <c r="H28" s="77"/>
      <c r="I28" s="77"/>
      <c r="J28" s="77"/>
      <c r="K28" s="77"/>
      <c r="L28" s="77"/>
    </row>
    <row r="29" spans="1:12" ht="12.75">
      <c r="A29" s="97">
        <v>42981</v>
      </c>
      <c r="B29" s="98"/>
      <c r="C29" s="98"/>
      <c r="D29" s="97">
        <v>42981</v>
      </c>
      <c r="E29" s="98"/>
      <c r="F29" s="98"/>
      <c r="G29" s="97">
        <v>42988</v>
      </c>
      <c r="H29" s="98"/>
      <c r="I29" s="98"/>
      <c r="J29" s="97">
        <v>42988</v>
      </c>
      <c r="K29" s="98"/>
      <c r="L29" s="98"/>
    </row>
    <row r="30" spans="1:12" ht="12.75">
      <c r="A30" s="98" t="s">
        <v>11</v>
      </c>
      <c r="B30" s="98"/>
      <c r="C30" s="98"/>
      <c r="D30" s="98" t="s">
        <v>12</v>
      </c>
      <c r="E30" s="98"/>
      <c r="F30" s="98"/>
      <c r="G30" s="98" t="s">
        <v>11</v>
      </c>
      <c r="H30" s="98"/>
      <c r="I30" s="98"/>
      <c r="J30" s="98" t="s">
        <v>12</v>
      </c>
      <c r="K30" s="98"/>
      <c r="L30" s="98"/>
    </row>
    <row r="31" spans="1:12" ht="12.75">
      <c r="A31" s="3" t="s">
        <v>1</v>
      </c>
      <c r="B31" s="3" t="s">
        <v>17</v>
      </c>
      <c r="C31" s="3" t="s">
        <v>18</v>
      </c>
      <c r="D31" s="3" t="s">
        <v>1</v>
      </c>
      <c r="E31" s="3" t="s">
        <v>17</v>
      </c>
      <c r="F31" s="3" t="s">
        <v>18</v>
      </c>
      <c r="G31" s="3" t="s">
        <v>1</v>
      </c>
      <c r="H31" s="3" t="s">
        <v>17</v>
      </c>
      <c r="I31" s="3" t="s">
        <v>18</v>
      </c>
      <c r="J31" s="3" t="s">
        <v>1</v>
      </c>
      <c r="K31" s="3" t="s">
        <v>17</v>
      </c>
      <c r="L31" s="3" t="s">
        <v>18</v>
      </c>
    </row>
    <row r="32" spans="1:12" ht="12.75">
      <c r="A32" s="36" t="s">
        <v>28</v>
      </c>
      <c r="B32" s="45">
        <v>25</v>
      </c>
      <c r="C32" s="36">
        <f aca="true" t="shared" si="4" ref="C32:C47">ABS(25-B32)</f>
        <v>0</v>
      </c>
      <c r="D32" s="49" t="s">
        <v>48</v>
      </c>
      <c r="E32" s="51">
        <v>37</v>
      </c>
      <c r="F32" s="51">
        <f aca="true" t="shared" si="5" ref="F32:F47">ABS(39-E32)</f>
        <v>2</v>
      </c>
      <c r="G32" s="36" t="s">
        <v>48</v>
      </c>
      <c r="H32" s="45">
        <v>150</v>
      </c>
      <c r="I32" s="36">
        <f>ABS(140-H32)</f>
        <v>10</v>
      </c>
      <c r="J32" s="36" t="s">
        <v>29</v>
      </c>
      <c r="K32" s="35">
        <v>358</v>
      </c>
      <c r="L32" s="35">
        <f>ABS(357-K32)</f>
        <v>1</v>
      </c>
    </row>
    <row r="33" spans="1:12" ht="12.75">
      <c r="A33" s="36" t="s">
        <v>68</v>
      </c>
      <c r="B33" s="45">
        <v>25</v>
      </c>
      <c r="C33" s="36">
        <f t="shared" si="4"/>
        <v>0</v>
      </c>
      <c r="D33" s="36" t="s">
        <v>27</v>
      </c>
      <c r="E33" s="35">
        <v>37</v>
      </c>
      <c r="F33" s="35">
        <f t="shared" si="5"/>
        <v>2</v>
      </c>
      <c r="G33" s="46" t="s">
        <v>41</v>
      </c>
      <c r="H33" s="46">
        <v>150</v>
      </c>
      <c r="I33" s="36">
        <f>ABS(140-H33)</f>
        <v>10</v>
      </c>
      <c r="J33" s="36" t="s">
        <v>25</v>
      </c>
      <c r="K33" s="35">
        <v>383</v>
      </c>
      <c r="L33" s="35">
        <f>ABS(357-K33)</f>
        <v>26</v>
      </c>
    </row>
    <row r="34" spans="1:12" ht="12.75">
      <c r="A34" s="49" t="s">
        <v>19</v>
      </c>
      <c r="B34" s="50">
        <v>25</v>
      </c>
      <c r="C34" s="49">
        <f t="shared" si="4"/>
        <v>0</v>
      </c>
      <c r="D34" s="36" t="s">
        <v>19</v>
      </c>
      <c r="E34" s="35">
        <v>35</v>
      </c>
      <c r="F34" s="35">
        <f t="shared" si="5"/>
        <v>4</v>
      </c>
      <c r="G34" s="36" t="s">
        <v>79</v>
      </c>
      <c r="H34" s="45">
        <v>120</v>
      </c>
      <c r="I34" s="36">
        <f>ABS(140-H34)</f>
        <v>20</v>
      </c>
      <c r="J34" s="36" t="s">
        <v>26</v>
      </c>
      <c r="K34" s="35">
        <v>396</v>
      </c>
      <c r="L34" s="35">
        <f>ABS(357-K34)</f>
        <v>39</v>
      </c>
    </row>
    <row r="35" spans="1:12" ht="12.75">
      <c r="A35" s="36">
        <v>59.5</v>
      </c>
      <c r="B35" s="45">
        <v>24.5</v>
      </c>
      <c r="C35" s="36">
        <f t="shared" si="4"/>
        <v>0.5</v>
      </c>
      <c r="D35" s="36" t="s">
        <v>70</v>
      </c>
      <c r="E35" s="35">
        <v>47</v>
      </c>
      <c r="F35" s="35">
        <f t="shared" si="5"/>
        <v>8</v>
      </c>
      <c r="G35" s="36" t="s">
        <v>31</v>
      </c>
      <c r="H35" s="45">
        <v>90</v>
      </c>
      <c r="I35" s="36">
        <f>ABS(140-H35)</f>
        <v>50</v>
      </c>
      <c r="J35" s="36" t="s">
        <v>30</v>
      </c>
      <c r="K35" s="35">
        <v>400</v>
      </c>
      <c r="L35" s="35">
        <f>ABS(357-K35)</f>
        <v>43</v>
      </c>
    </row>
    <row r="36" spans="1:12" ht="12.75">
      <c r="A36" s="36" t="s">
        <v>34</v>
      </c>
      <c r="B36" s="45">
        <v>24</v>
      </c>
      <c r="C36" s="36">
        <f t="shared" si="4"/>
        <v>1</v>
      </c>
      <c r="D36" s="36" t="s">
        <v>69</v>
      </c>
      <c r="E36" s="35">
        <v>50</v>
      </c>
      <c r="F36" s="35">
        <f t="shared" si="5"/>
        <v>11</v>
      </c>
      <c r="G36" s="36" t="s">
        <v>30</v>
      </c>
      <c r="H36" s="45">
        <v>90</v>
      </c>
      <c r="I36" s="36">
        <f>ABS(140-H36)</f>
        <v>50</v>
      </c>
      <c r="J36" s="36" t="s">
        <v>27</v>
      </c>
      <c r="K36" s="35">
        <v>306</v>
      </c>
      <c r="L36" s="35">
        <f>ABS(357-K36)</f>
        <v>51</v>
      </c>
    </row>
    <row r="37" spans="1:12" ht="12.75">
      <c r="A37" s="36" t="s">
        <v>70</v>
      </c>
      <c r="B37" s="45">
        <v>24</v>
      </c>
      <c r="C37" s="36">
        <f t="shared" si="4"/>
        <v>1</v>
      </c>
      <c r="D37" s="36" t="s">
        <v>28</v>
      </c>
      <c r="E37" s="35">
        <v>16</v>
      </c>
      <c r="F37" s="35">
        <f t="shared" si="5"/>
        <v>23</v>
      </c>
      <c r="G37" s="36" t="s">
        <v>25</v>
      </c>
      <c r="H37" s="45">
        <v>87</v>
      </c>
      <c r="I37" s="36">
        <f>ABS(140-H37)</f>
        <v>53</v>
      </c>
      <c r="J37" s="46" t="s">
        <v>41</v>
      </c>
      <c r="K37" s="35">
        <v>412</v>
      </c>
      <c r="L37" s="35">
        <f>ABS(357-K37)</f>
        <v>55</v>
      </c>
    </row>
    <row r="38" spans="1:12" ht="12.75">
      <c r="A38" s="36" t="s">
        <v>48</v>
      </c>
      <c r="B38" s="45">
        <v>26</v>
      </c>
      <c r="C38" s="36">
        <f t="shared" si="4"/>
        <v>1</v>
      </c>
      <c r="D38" s="36" t="s">
        <v>29</v>
      </c>
      <c r="E38" s="35">
        <v>3</v>
      </c>
      <c r="F38" s="35">
        <f t="shared" si="5"/>
        <v>36</v>
      </c>
      <c r="G38" s="36" t="s">
        <v>27</v>
      </c>
      <c r="H38" s="45">
        <v>75</v>
      </c>
      <c r="I38" s="36">
        <f>ABS(140-H38)</f>
        <v>65</v>
      </c>
      <c r="J38" s="36" t="s">
        <v>79</v>
      </c>
      <c r="K38" s="35">
        <v>413</v>
      </c>
      <c r="L38" s="35">
        <f>ABS(357-K38)</f>
        <v>56</v>
      </c>
    </row>
    <row r="39" spans="1:12" ht="12.75">
      <c r="A39" s="36" t="s">
        <v>29</v>
      </c>
      <c r="B39" s="45">
        <v>24</v>
      </c>
      <c r="C39" s="36">
        <f t="shared" si="4"/>
        <v>1</v>
      </c>
      <c r="D39" s="36" t="s">
        <v>31</v>
      </c>
      <c r="E39" s="35">
        <v>115</v>
      </c>
      <c r="F39" s="35">
        <f t="shared" si="5"/>
        <v>76</v>
      </c>
      <c r="G39" s="36" t="s">
        <v>29</v>
      </c>
      <c r="H39" s="45">
        <v>60</v>
      </c>
      <c r="I39" s="36">
        <f>ABS(140-H39)</f>
        <v>80</v>
      </c>
      <c r="J39" s="36" t="s">
        <v>47</v>
      </c>
      <c r="K39" s="35">
        <v>430</v>
      </c>
      <c r="L39" s="35">
        <f>ABS(357-K39)</f>
        <v>73</v>
      </c>
    </row>
    <row r="40" spans="1:12" ht="12.75">
      <c r="A40" s="36" t="s">
        <v>40</v>
      </c>
      <c r="B40" s="45">
        <v>27</v>
      </c>
      <c r="C40" s="36">
        <f t="shared" si="4"/>
        <v>2</v>
      </c>
      <c r="D40" s="36" t="s">
        <v>47</v>
      </c>
      <c r="E40" s="35">
        <v>140</v>
      </c>
      <c r="F40" s="35">
        <f t="shared" si="5"/>
        <v>101</v>
      </c>
      <c r="G40" s="36" t="s">
        <v>26</v>
      </c>
      <c r="H40" s="45">
        <v>60</v>
      </c>
      <c r="I40" s="36">
        <f>ABS(140-H40)</f>
        <v>80</v>
      </c>
      <c r="J40" s="36" t="s">
        <v>31</v>
      </c>
      <c r="K40" s="35">
        <v>270</v>
      </c>
      <c r="L40" s="35">
        <f>ABS(357-K40)</f>
        <v>87</v>
      </c>
    </row>
    <row r="41" spans="1:12" ht="12.75">
      <c r="A41" s="46" t="s">
        <v>67</v>
      </c>
      <c r="B41" s="46">
        <v>23</v>
      </c>
      <c r="C41" s="36">
        <f t="shared" si="4"/>
        <v>2</v>
      </c>
      <c r="D41" s="36" t="s">
        <v>30</v>
      </c>
      <c r="E41" s="35">
        <v>242</v>
      </c>
      <c r="F41" s="35">
        <f t="shared" si="5"/>
        <v>203</v>
      </c>
      <c r="G41" s="36" t="s">
        <v>47</v>
      </c>
      <c r="H41" s="45">
        <v>60</v>
      </c>
      <c r="I41" s="36">
        <f>ABS(140-H41)</f>
        <v>80</v>
      </c>
      <c r="J41" s="36" t="s">
        <v>78</v>
      </c>
      <c r="K41" s="35">
        <v>450</v>
      </c>
      <c r="L41" s="35">
        <f>ABS(357-K41)</f>
        <v>93</v>
      </c>
    </row>
    <row r="42" spans="1:12" ht="12.75">
      <c r="A42" s="36" t="s">
        <v>31</v>
      </c>
      <c r="B42" s="45">
        <v>23</v>
      </c>
      <c r="C42" s="36">
        <f t="shared" si="4"/>
        <v>2</v>
      </c>
      <c r="D42" s="36" t="s">
        <v>34</v>
      </c>
      <c r="E42" s="35">
        <v>338</v>
      </c>
      <c r="F42" s="35">
        <f t="shared" si="5"/>
        <v>299</v>
      </c>
      <c r="G42" s="36" t="s">
        <v>78</v>
      </c>
      <c r="H42" s="36">
        <v>60</v>
      </c>
      <c r="I42" s="36">
        <f>ABS(140-H42)</f>
        <v>80</v>
      </c>
      <c r="J42" s="36" t="s">
        <v>48</v>
      </c>
      <c r="K42" s="35">
        <v>463</v>
      </c>
      <c r="L42" s="35">
        <f>ABS(357-K42)</f>
        <v>106</v>
      </c>
    </row>
    <row r="43" spans="1:12" ht="12.75">
      <c r="A43" s="36" t="s">
        <v>69</v>
      </c>
      <c r="B43" s="45">
        <v>23</v>
      </c>
      <c r="C43" s="36">
        <f t="shared" si="4"/>
        <v>2</v>
      </c>
      <c r="D43" s="36" t="s">
        <v>68</v>
      </c>
      <c r="E43" s="35">
        <v>353</v>
      </c>
      <c r="F43" s="35">
        <f t="shared" si="5"/>
        <v>314</v>
      </c>
      <c r="G43" s="36" t="s">
        <v>28</v>
      </c>
      <c r="H43" s="36">
        <v>45</v>
      </c>
      <c r="I43" s="36">
        <f>ABS(140-H43)</f>
        <v>95</v>
      </c>
      <c r="J43" s="36" t="s">
        <v>19</v>
      </c>
      <c r="K43" s="35">
        <v>495</v>
      </c>
      <c r="L43" s="35">
        <f>ABS(357-K43)</f>
        <v>138</v>
      </c>
    </row>
    <row r="44" spans="1:12" ht="12.75">
      <c r="A44" s="36" t="s">
        <v>26</v>
      </c>
      <c r="B44" s="45">
        <v>22</v>
      </c>
      <c r="C44" s="36">
        <f t="shared" si="4"/>
        <v>3</v>
      </c>
      <c r="D44" s="46" t="s">
        <v>67</v>
      </c>
      <c r="E44" s="35">
        <v>479</v>
      </c>
      <c r="F44" s="35">
        <f t="shared" si="5"/>
        <v>440</v>
      </c>
      <c r="G44" s="36" t="s">
        <v>19</v>
      </c>
      <c r="H44" s="36">
        <v>30</v>
      </c>
      <c r="I44" s="36">
        <f>ABS(140-H44)</f>
        <v>110</v>
      </c>
      <c r="J44" s="36" t="s">
        <v>28</v>
      </c>
      <c r="K44" s="35">
        <v>513</v>
      </c>
      <c r="L44" s="35">
        <f>ABS(357-K44)</f>
        <v>156</v>
      </c>
    </row>
    <row r="45" spans="1:12" ht="12.75">
      <c r="A45" s="36" t="s">
        <v>30</v>
      </c>
      <c r="B45" s="45">
        <v>21</v>
      </c>
      <c r="C45" s="36">
        <f t="shared" si="4"/>
        <v>4</v>
      </c>
      <c r="D45" s="36" t="s">
        <v>26</v>
      </c>
      <c r="E45" s="35">
        <v>500</v>
      </c>
      <c r="F45" s="35">
        <f t="shared" si="5"/>
        <v>461</v>
      </c>
      <c r="G45" s="36" t="s">
        <v>34</v>
      </c>
      <c r="H45" s="36">
        <v>30</v>
      </c>
      <c r="I45" s="36">
        <f>ABS(140-H45)</f>
        <v>110</v>
      </c>
      <c r="J45" s="36" t="s">
        <v>80</v>
      </c>
      <c r="K45" s="35">
        <v>562</v>
      </c>
      <c r="L45" s="35">
        <f>ABS(357-K45)</f>
        <v>205</v>
      </c>
    </row>
    <row r="46" spans="1:12" ht="12.75">
      <c r="A46" s="36" t="s">
        <v>47</v>
      </c>
      <c r="B46" s="45">
        <v>20</v>
      </c>
      <c r="C46" s="36">
        <f t="shared" si="4"/>
        <v>5</v>
      </c>
      <c r="D46" s="36">
        <v>59.5</v>
      </c>
      <c r="E46" s="35">
        <v>750</v>
      </c>
      <c r="F46" s="35">
        <f t="shared" si="5"/>
        <v>711</v>
      </c>
      <c r="G46" s="36" t="s">
        <v>80</v>
      </c>
      <c r="H46" s="36">
        <v>300</v>
      </c>
      <c r="I46" s="36">
        <f>ABS(140-H46)</f>
        <v>160</v>
      </c>
      <c r="J46" s="36" t="s">
        <v>34</v>
      </c>
      <c r="K46" s="35">
        <v>572</v>
      </c>
      <c r="L46" s="35">
        <f>ABS(357-K46)</f>
        <v>215</v>
      </c>
    </row>
    <row r="47" spans="1:12" ht="12.75">
      <c r="A47" s="36" t="s">
        <v>27</v>
      </c>
      <c r="B47" s="45">
        <v>20</v>
      </c>
      <c r="C47" s="36">
        <f t="shared" si="4"/>
        <v>5</v>
      </c>
      <c r="D47" s="36" t="s">
        <v>40</v>
      </c>
      <c r="E47" s="35">
        <v>18000000</v>
      </c>
      <c r="F47" s="35">
        <f t="shared" si="5"/>
        <v>17999961</v>
      </c>
      <c r="G47" s="36"/>
      <c r="H47" s="45"/>
      <c r="I47" s="36"/>
      <c r="J47" s="36"/>
      <c r="K47" s="35"/>
      <c r="L47" s="35"/>
    </row>
    <row r="48" spans="1:12" ht="12.75" customHeight="1">
      <c r="A48" s="46"/>
      <c r="B48" s="46"/>
      <c r="C48" s="36"/>
      <c r="D48" s="35"/>
      <c r="E48" s="34"/>
      <c r="F48" s="35"/>
      <c r="G48" s="36"/>
      <c r="H48" s="45"/>
      <c r="I48" s="36"/>
      <c r="J48" s="35"/>
      <c r="K48" s="34"/>
      <c r="L48" s="35"/>
    </row>
    <row r="49" spans="1:12" ht="12.75" customHeight="1">
      <c r="A49" s="36"/>
      <c r="B49" s="45"/>
      <c r="C49" s="36"/>
      <c r="D49" s="35"/>
      <c r="E49" s="34"/>
      <c r="F49" s="35"/>
      <c r="G49" s="36"/>
      <c r="H49" s="45"/>
      <c r="I49" s="36"/>
      <c r="J49" s="35"/>
      <c r="K49" s="34"/>
      <c r="L49" s="35"/>
    </row>
    <row r="50" spans="1:12" ht="12.75" customHeight="1">
      <c r="A50" s="36"/>
      <c r="B50" s="45"/>
      <c r="C50" s="36"/>
      <c r="D50" s="35"/>
      <c r="E50" s="34"/>
      <c r="F50" s="35"/>
      <c r="G50" s="46"/>
      <c r="H50" s="46"/>
      <c r="I50" s="36"/>
      <c r="J50" s="35"/>
      <c r="K50" s="34"/>
      <c r="L50" s="35"/>
    </row>
    <row r="51" spans="1:12" ht="12.75">
      <c r="A51" s="36"/>
      <c r="B51" s="45"/>
      <c r="C51" s="36"/>
      <c r="D51" s="35"/>
      <c r="E51" s="34"/>
      <c r="F51" s="35"/>
      <c r="G51" s="36"/>
      <c r="H51" s="45"/>
      <c r="I51" s="36"/>
      <c r="J51" s="35"/>
      <c r="K51" s="34"/>
      <c r="L51" s="35"/>
    </row>
    <row r="52" spans="1:12" ht="12.75">
      <c r="A52" s="92" t="s">
        <v>20</v>
      </c>
      <c r="B52" s="93"/>
      <c r="C52" s="93"/>
      <c r="D52" s="93"/>
      <c r="E52" s="93"/>
      <c r="F52" s="94"/>
      <c r="G52" s="92" t="s">
        <v>20</v>
      </c>
      <c r="H52" s="93"/>
      <c r="I52" s="93"/>
      <c r="J52" s="93"/>
      <c r="K52" s="93"/>
      <c r="L52" s="94"/>
    </row>
    <row r="53" spans="1:14" ht="12.75">
      <c r="A53" s="72" t="s">
        <v>23</v>
      </c>
      <c r="B53" s="72"/>
      <c r="C53" s="72"/>
      <c r="D53" s="72" t="s">
        <v>24</v>
      </c>
      <c r="E53" s="72"/>
      <c r="F53" s="72"/>
      <c r="G53" s="72" t="s">
        <v>23</v>
      </c>
      <c r="H53" s="72"/>
      <c r="I53" s="72"/>
      <c r="J53" s="72" t="s">
        <v>24</v>
      </c>
      <c r="K53" s="72"/>
      <c r="L53" s="72"/>
      <c r="N53">
        <v>12.5</v>
      </c>
    </row>
    <row r="54" spans="1:14" ht="12.75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N54">
        <v>15</v>
      </c>
    </row>
    <row r="55" spans="1:14" ht="12.75">
      <c r="A55" s="95" t="s">
        <v>73</v>
      </c>
      <c r="B55" s="72"/>
      <c r="C55" s="72"/>
      <c r="D55" s="96" t="s">
        <v>72</v>
      </c>
      <c r="E55" s="72"/>
      <c r="F55" s="72"/>
      <c r="G55" s="95" t="s">
        <v>82</v>
      </c>
      <c r="H55" s="72"/>
      <c r="I55" s="72"/>
      <c r="J55" s="96" t="s">
        <v>81</v>
      </c>
      <c r="K55" s="72"/>
      <c r="L55" s="72"/>
      <c r="N55">
        <v>15</v>
      </c>
    </row>
    <row r="56" spans="1:14" ht="12.75" customHeight="1">
      <c r="A56" s="72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N56">
        <v>13</v>
      </c>
    </row>
    <row r="57" ht="12.75">
      <c r="N57">
        <v>12</v>
      </c>
    </row>
    <row r="84" ht="12.75" customHeight="1"/>
    <row r="90" ht="12.75" customHeight="1"/>
    <row r="124" ht="12.75" customHeight="1"/>
  </sheetData>
  <mergeCells count="40">
    <mergeCell ref="G52:L52"/>
    <mergeCell ref="G53:I54"/>
    <mergeCell ref="J53:L54"/>
    <mergeCell ref="G55:I56"/>
    <mergeCell ref="J55:L56"/>
    <mergeCell ref="G28:L28"/>
    <mergeCell ref="G29:I29"/>
    <mergeCell ref="J29:L29"/>
    <mergeCell ref="G30:I30"/>
    <mergeCell ref="J30:L30"/>
    <mergeCell ref="G23:L23"/>
    <mergeCell ref="G24:I25"/>
    <mergeCell ref="J24:L25"/>
    <mergeCell ref="G26:I27"/>
    <mergeCell ref="J26:L27"/>
    <mergeCell ref="G1:L1"/>
    <mergeCell ref="G2:I2"/>
    <mergeCell ref="J2:L2"/>
    <mergeCell ref="G3:I3"/>
    <mergeCell ref="J3:L3"/>
    <mergeCell ref="A26:C27"/>
    <mergeCell ref="D26:F27"/>
    <mergeCell ref="D3:F3"/>
    <mergeCell ref="A23:F23"/>
    <mergeCell ref="A24:C25"/>
    <mergeCell ref="D24:F25"/>
    <mergeCell ref="A1:F1"/>
    <mergeCell ref="A2:C2"/>
    <mergeCell ref="A3:C3"/>
    <mergeCell ref="D2:F2"/>
    <mergeCell ref="A28:F28"/>
    <mergeCell ref="A29:C29"/>
    <mergeCell ref="D29:F29"/>
    <mergeCell ref="A30:C30"/>
    <mergeCell ref="D30:F30"/>
    <mergeCell ref="A52:F52"/>
    <mergeCell ref="A53:C54"/>
    <mergeCell ref="D53:F54"/>
    <mergeCell ref="A55:C56"/>
    <mergeCell ref="D55:F56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</cp:lastModifiedBy>
  <cp:lastPrinted>2012-09-03T11:00:00Z</cp:lastPrinted>
  <dcterms:created xsi:type="dcterms:W3CDTF">2010-09-21T23:33:28Z</dcterms:created>
  <dcterms:modified xsi:type="dcterms:W3CDTF">2017-09-10T21:13:47Z</dcterms:modified>
  <cp:category/>
  <cp:version/>
  <cp:contentType/>
  <cp:contentStatus/>
</cp:coreProperties>
</file>