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<sst xmlns="http://schemas.openxmlformats.org/spreadsheetml/2006/main" count="294" uniqueCount="91">
  <si>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</si>
  <si>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</si>
  <si>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</si>
  <si>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</si>
  <si>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</si>
  <si>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</si>
  <si>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</si>
  <si>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</si>
  <si>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</si>
  <si>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</si>
  <si>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</si>
  <si>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</si>
  <si>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</si>
  <si>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</si>
  <si>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</si>
  <si>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</si>
  <si>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</si>
  <si>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</si>
  <si>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</si>
  <si>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</si>
  <si>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</si>
  <si>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</si>
  <si>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</si>
  <si>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</si>
  <si>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IZZY WIZZY</t>
  </si>
  <si>
    <t>MUSIC INTROS</t>
  </si>
  <si>
    <t>GENERAL KNOWLEDGE</t>
  </si>
  <si>
    <t xml:space="preserve">IN THE CORNER 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</si>
  <si>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</si>
  <si>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</si>
  <si>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</si>
  <si>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</si>
  <si>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</si>
  <si>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</si>
  <si>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</si>
  <si>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</si>
  <si>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</si>
  <si>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</si>
  <si>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SPAGHETEE</t>
  </si>
  <si>
    <t>PUSH HIM DOWN THE STAIRS</t>
  </si>
  <si>
    <t>GBRS</t>
  </si>
  <si>
    <t>NOT A CHANCE IN HELL</t>
  </si>
  <si>
    <t>CHARLIES ANGELS</t>
  </si>
  <si>
    <t>CHALFONTS</t>
  </si>
  <si>
    <t>BARDO TWO TIMES</t>
  </si>
  <si>
    <t>THE REVELLERS</t>
  </si>
  <si>
    <t>DANCING QUEEN</t>
  </si>
  <si>
    <t>SUNS OUT PLUMBS OUT</t>
  </si>
  <si>
    <t>LETS GET QUIZACLE</t>
  </si>
  <si>
    <t>MAY THE FORGE BE WITH YOU</t>
  </si>
  <si>
    <t>BLACK HORSE BACK IN THE DSADDLE</t>
  </si>
  <si>
    <t>MAY DAY MAY DAY</t>
  </si>
  <si>
    <t>GB6</t>
  </si>
  <si>
    <t>PUSH HIM DONE THE STAIRS = 4</t>
  </si>
  <si>
    <t>CHALFONTS = 12</t>
  </si>
  <si>
    <t>ANAGRAMS</t>
  </si>
  <si>
    <t>NBTE</t>
  </si>
  <si>
    <t>THREE AMIGOS</t>
  </si>
  <si>
    <t>NOROLK N CHANCE</t>
  </si>
  <si>
    <t>MORTAL WOMBATS</t>
  </si>
  <si>
    <t>MBTE 13</t>
  </si>
  <si>
    <t>UNIVERSALLLY CHALLANGED 1</t>
  </si>
  <si>
    <t>NORFOLK N CHANCE</t>
  </si>
  <si>
    <t>IN THE CORNER</t>
  </si>
  <si>
    <t>TOP 5'S</t>
  </si>
  <si>
    <t>The Forge Inn - Glenfield - Sunday Night Quiz League #47</t>
  </si>
  <si>
    <t>THE GIN KINGS</t>
  </si>
  <si>
    <t>LATE</t>
  </si>
  <si>
    <t>NO HOPERS</t>
  </si>
  <si>
    <t>BIRTHDAY GIRL</t>
  </si>
  <si>
    <t>SPAGHETTE</t>
  </si>
  <si>
    <t>THE CADS</t>
  </si>
  <si>
    <t>COMING UP THE REAR</t>
  </si>
  <si>
    <t>COMING UP TH REAR</t>
  </si>
  <si>
    <t>PLUMBS OUT &amp; THREE AMIGOS &amp; NORFOLK N CHANCE 12</t>
  </si>
  <si>
    <t>CHARLIES ANGELS 4</t>
  </si>
  <si>
    <t>CADS</t>
  </si>
  <si>
    <t>MISSING LETTERS</t>
  </si>
  <si>
    <t>JB2</t>
  </si>
  <si>
    <t>HOOF HEARTED</t>
  </si>
  <si>
    <t>ADORE US</t>
  </si>
  <si>
    <t>SINISTER SIX</t>
  </si>
  <si>
    <t>QUIZ TEAM AGUILERA</t>
  </si>
  <si>
    <t>LET GET QUIZICAL</t>
  </si>
  <si>
    <t>LETS GET QUIZICAL 5</t>
  </si>
  <si>
    <t>IN THE CORNER 13</t>
  </si>
  <si>
    <t>Week Number: #4</t>
  </si>
  <si>
    <t>QUIZTEAM AGUERLERA</t>
  </si>
  <si>
    <t>GHOOF HEARTED</t>
  </si>
  <si>
    <t>LETS GET QUIZICAL</t>
  </si>
  <si>
    <t>DINGBATS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</si>
</sst>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="85" zoomScaleNormal="85" workbookViewId="0" topLeftCell="A1">
      <selection activeCell="H45" sqref="H45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5.00390625" style="7" bestFit="1" customWidth="1"/>
  </cols>
  <sheetData>
    <row r="1" spans="1:14" ht="12.75">
      <c r="A1" s="51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2.75">
      <c r="A2" s="54" t="s">
        <v>9</v>
      </c>
      <c r="B2" s="55"/>
      <c r="C2" s="55"/>
      <c r="D2" s="55"/>
      <c r="E2" s="55"/>
      <c r="F2" s="55"/>
      <c r="G2" s="55"/>
      <c r="H2" s="56">
        <v>4</v>
      </c>
      <c r="I2" s="56"/>
      <c r="J2" s="56"/>
      <c r="K2" s="56"/>
      <c r="L2" s="56"/>
      <c r="M2" s="57"/>
      <c r="N2" s="21"/>
    </row>
    <row r="3" spans="1:14" ht="12.75" customHeight="1">
      <c r="A3" s="58" t="s">
        <v>0</v>
      </c>
      <c r="B3" s="60" t="s">
        <v>1</v>
      </c>
      <c r="C3" s="43"/>
      <c r="D3" s="62" t="s">
        <v>16</v>
      </c>
      <c r="E3" s="62"/>
      <c r="F3" s="62"/>
      <c r="G3" s="62"/>
      <c r="H3" s="62"/>
      <c r="I3" s="62"/>
      <c r="J3" s="62"/>
      <c r="K3" s="62"/>
      <c r="L3" s="62"/>
      <c r="M3" s="58" t="s">
        <v>3</v>
      </c>
      <c r="N3" s="44" t="s">
        <v>7</v>
      </c>
    </row>
    <row r="4" spans="1:14" ht="12.75">
      <c r="A4" s="59"/>
      <c r="B4" s="61"/>
      <c r="C4" s="23" t="s">
        <v>28</v>
      </c>
      <c r="D4" s="45">
        <v>43226</v>
      </c>
      <c r="E4" s="45">
        <f aca="true" t="shared" si="0" ref="E4:K4">D4+7</f>
        <v>43233</v>
      </c>
      <c r="F4" s="45">
        <f t="shared" si="0"/>
        <v>43240</v>
      </c>
      <c r="G4" s="45">
        <f t="shared" si="0"/>
        <v>43247</v>
      </c>
      <c r="H4" s="45">
        <f t="shared" si="0"/>
        <v>43254</v>
      </c>
      <c r="I4" s="45">
        <f t="shared" si="0"/>
        <v>43261</v>
      </c>
      <c r="J4" s="45">
        <f t="shared" si="0"/>
        <v>43268</v>
      </c>
      <c r="K4" s="45">
        <f t="shared" si="0"/>
        <v>43275</v>
      </c>
      <c r="L4" s="45"/>
      <c r="M4" s="59"/>
      <c r="N4" s="44" t="s">
        <v>8</v>
      </c>
    </row>
    <row r="5" spans="1:14" s="29" customFormat="1" ht="12.75" customHeight="1">
      <c r="A5" s="27">
        <v>1</v>
      </c>
      <c r="B5" s="31" t="s">
        <v>47</v>
      </c>
      <c r="C5" s="31">
        <f>COUNTIF(D5:K5,"&lt;&gt;")</f>
        <v>4</v>
      </c>
      <c r="D5" s="27">
        <v>59</v>
      </c>
      <c r="E5" s="27">
        <v>56</v>
      </c>
      <c r="F5" s="27">
        <v>58</v>
      </c>
      <c r="G5" s="27">
        <v>54</v>
      </c>
      <c r="H5" s="27"/>
      <c r="I5" s="27"/>
      <c r="J5" s="27"/>
      <c r="K5" s="27"/>
      <c r="L5" s="27"/>
      <c r="M5" s="27">
        <f>SUM(D5:L5)</f>
        <v>227</v>
      </c>
      <c r="N5" s="46">
        <f>M5/C5</f>
        <v>56.75</v>
      </c>
    </row>
    <row r="6" spans="1:14" s="29" customFormat="1" ht="12.75">
      <c r="A6" s="27">
        <f aca="true" t="shared" si="1" ref="A6:A37">A5+1</f>
        <v>2</v>
      </c>
      <c r="B6" s="31" t="s">
        <v>27</v>
      </c>
      <c r="C6" s="31">
        <f>COUNTIF(D6:K6,"&lt;&gt;")</f>
        <v>4</v>
      </c>
      <c r="D6" s="27">
        <v>55.5</v>
      </c>
      <c r="E6" s="27">
        <v>51.5</v>
      </c>
      <c r="F6" s="27">
        <v>53</v>
      </c>
      <c r="G6" s="27">
        <v>59</v>
      </c>
      <c r="H6" s="27"/>
      <c r="I6" s="27"/>
      <c r="J6" s="27"/>
      <c r="K6" s="27"/>
      <c r="L6" s="27"/>
      <c r="M6" s="27">
        <f>SUM(D6:L6)</f>
        <v>219</v>
      </c>
      <c r="N6" s="46">
        <f aca="true" t="shared" si="2" ref="N6:N17">M6/C6</f>
        <v>54.75</v>
      </c>
    </row>
    <row r="7" spans="1:14" s="29" customFormat="1" ht="12.75">
      <c r="A7" s="27">
        <f t="shared" si="1"/>
        <v>3</v>
      </c>
      <c r="B7" s="31" t="s">
        <v>43</v>
      </c>
      <c r="C7" s="31">
        <f>COUNTIF(D7:K7,"&lt;&gt;")</f>
        <v>4</v>
      </c>
      <c r="D7" s="27">
        <v>61</v>
      </c>
      <c r="E7" s="27">
        <v>49</v>
      </c>
      <c r="F7" s="27">
        <v>57</v>
      </c>
      <c r="G7" s="27">
        <v>43</v>
      </c>
      <c r="H7" s="27"/>
      <c r="I7" s="27"/>
      <c r="J7" s="27"/>
      <c r="K7" s="27"/>
      <c r="L7" s="27"/>
      <c r="M7" s="27">
        <f>SUM(D7:L7)</f>
        <v>210</v>
      </c>
      <c r="N7" s="46">
        <f t="shared" si="2"/>
        <v>52.5</v>
      </c>
    </row>
    <row r="8" spans="1:14" s="29" customFormat="1" ht="12" customHeight="1">
      <c r="A8" s="27">
        <f t="shared" si="1"/>
        <v>4</v>
      </c>
      <c r="B8" s="31" t="s">
        <v>24</v>
      </c>
      <c r="C8" s="31">
        <f>COUNTIF(D8:K8,"&lt;&gt;")</f>
        <v>4</v>
      </c>
      <c r="D8" s="27">
        <v>42.5</v>
      </c>
      <c r="E8" s="27">
        <v>48</v>
      </c>
      <c r="F8" s="27">
        <v>54.5</v>
      </c>
      <c r="G8" s="27">
        <v>50.5</v>
      </c>
      <c r="H8" s="27"/>
      <c r="I8" s="27"/>
      <c r="J8" s="27"/>
      <c r="K8" s="27"/>
      <c r="L8" s="27"/>
      <c r="M8" s="27">
        <f>SUM(D8:L8)</f>
        <v>195.5</v>
      </c>
      <c r="N8" s="46">
        <f t="shared" si="2"/>
        <v>48.875</v>
      </c>
    </row>
    <row r="9" spans="1:14" s="29" customFormat="1" ht="12.75">
      <c r="A9" s="27">
        <f t="shared" si="1"/>
        <v>5</v>
      </c>
      <c r="B9" s="32" t="s">
        <v>42</v>
      </c>
      <c r="C9" s="31">
        <f>COUNTIF(D9:K9,"&lt;&gt;")</f>
        <v>4</v>
      </c>
      <c r="D9" s="27">
        <v>48</v>
      </c>
      <c r="E9" s="27">
        <v>32</v>
      </c>
      <c r="F9" s="27">
        <v>40</v>
      </c>
      <c r="G9" s="27">
        <v>42.5</v>
      </c>
      <c r="H9" s="27"/>
      <c r="I9" s="27"/>
      <c r="J9" s="27"/>
      <c r="K9" s="27"/>
      <c r="L9" s="27"/>
      <c r="M9" s="27">
        <f>SUM(D9:L9)</f>
        <v>162.5</v>
      </c>
      <c r="N9" s="46">
        <f t="shared" si="2"/>
        <v>40.625</v>
      </c>
    </row>
    <row r="10" spans="1:14" s="29" customFormat="1" ht="12.75">
      <c r="A10" s="27">
        <f t="shared" si="1"/>
        <v>6</v>
      </c>
      <c r="B10" s="30" t="s">
        <v>35</v>
      </c>
      <c r="C10" s="31">
        <f>COUNTIF(D10:K10,"&lt;&gt;")</f>
        <v>4</v>
      </c>
      <c r="D10" s="27">
        <v>30.5</v>
      </c>
      <c r="E10" s="27">
        <v>33.5</v>
      </c>
      <c r="F10" s="27">
        <v>48.5</v>
      </c>
      <c r="G10" s="27">
        <v>46.5</v>
      </c>
      <c r="H10" s="27"/>
      <c r="I10" s="27"/>
      <c r="J10" s="27"/>
      <c r="K10" s="27"/>
      <c r="L10" s="27"/>
      <c r="M10" s="27">
        <f>SUM(D10:L10)</f>
        <v>159</v>
      </c>
      <c r="N10" s="46">
        <f t="shared" si="2"/>
        <v>39.75</v>
      </c>
    </row>
    <row r="11" spans="1:14" s="29" customFormat="1" ht="12.75">
      <c r="A11" s="27">
        <f t="shared" si="1"/>
        <v>7</v>
      </c>
      <c r="B11" s="31" t="s">
        <v>56</v>
      </c>
      <c r="C11" s="31">
        <f>COUNTIF(D11:K11,"&lt;&gt;")</f>
        <v>3</v>
      </c>
      <c r="D11" s="27"/>
      <c r="E11" s="27">
        <v>52</v>
      </c>
      <c r="F11" s="27">
        <v>51</v>
      </c>
      <c r="G11" s="27">
        <v>51.5</v>
      </c>
      <c r="H11" s="27"/>
      <c r="I11" s="27"/>
      <c r="J11" s="27"/>
      <c r="K11" s="27"/>
      <c r="L11" s="27"/>
      <c r="M11" s="27">
        <f>SUM(D11:L11)</f>
        <v>154.5</v>
      </c>
      <c r="N11" s="46">
        <f t="shared" si="2"/>
        <v>51.5</v>
      </c>
    </row>
    <row r="12" spans="1:14" s="29" customFormat="1" ht="12.75">
      <c r="A12" s="27">
        <f t="shared" si="1"/>
        <v>8</v>
      </c>
      <c r="B12" s="31" t="s">
        <v>45</v>
      </c>
      <c r="C12" s="31">
        <f>COUNTIF(D12:K12,"&lt;&gt;")</f>
        <v>3</v>
      </c>
      <c r="D12" s="27">
        <v>53.5</v>
      </c>
      <c r="E12" s="27">
        <v>45.5</v>
      </c>
      <c r="F12" s="27">
        <v>51.5</v>
      </c>
      <c r="G12" s="27"/>
      <c r="H12" s="27"/>
      <c r="I12" s="27"/>
      <c r="J12" s="27"/>
      <c r="K12" s="27"/>
      <c r="L12" s="27"/>
      <c r="M12" s="27">
        <f>SUM(D12:L12)</f>
        <v>150.5</v>
      </c>
      <c r="N12" s="46">
        <f t="shared" si="2"/>
        <v>50.166666666666664</v>
      </c>
    </row>
    <row r="13" spans="1:14" s="29" customFormat="1" ht="13.5" customHeight="1">
      <c r="A13" s="27">
        <f t="shared" si="1"/>
        <v>9</v>
      </c>
      <c r="B13" s="31" t="s">
        <v>38</v>
      </c>
      <c r="C13" s="31">
        <f>COUNTIF(D13:K13,"&lt;&gt;")</f>
        <v>3</v>
      </c>
      <c r="D13" s="27">
        <v>55.5</v>
      </c>
      <c r="E13" s="27">
        <v>44</v>
      </c>
      <c r="F13" s="27">
        <v>35.5</v>
      </c>
      <c r="G13" s="27"/>
      <c r="H13" s="27"/>
      <c r="I13" s="27"/>
      <c r="J13" s="27"/>
      <c r="K13" s="27"/>
      <c r="L13" s="27"/>
      <c r="M13" s="27">
        <f>SUM(D13:L13)</f>
        <v>135</v>
      </c>
      <c r="N13" s="46">
        <f t="shared" si="2"/>
        <v>45</v>
      </c>
    </row>
    <row r="14" spans="1:14" s="29" customFormat="1" ht="12.75">
      <c r="A14" s="27">
        <f t="shared" si="1"/>
        <v>10</v>
      </c>
      <c r="B14" s="31" t="s">
        <v>72</v>
      </c>
      <c r="C14" s="31">
        <f>COUNTIF(D14:K14,"&lt;&gt;")</f>
        <v>2</v>
      </c>
      <c r="D14" s="27"/>
      <c r="E14" s="27"/>
      <c r="F14" s="27">
        <v>47.5</v>
      </c>
      <c r="G14" s="27">
        <v>55</v>
      </c>
      <c r="H14" s="27"/>
      <c r="I14" s="27"/>
      <c r="J14" s="27"/>
      <c r="K14" s="27"/>
      <c r="L14" s="27"/>
      <c r="M14" s="27">
        <f>SUM(D14:L14)</f>
        <v>102.5</v>
      </c>
      <c r="N14" s="46">
        <f t="shared" si="2"/>
        <v>51.25</v>
      </c>
    </row>
    <row r="15" spans="1:14" ht="12.75">
      <c r="A15" s="27">
        <f t="shared" si="1"/>
        <v>11</v>
      </c>
      <c r="B15" s="32" t="s">
        <v>57</v>
      </c>
      <c r="C15" s="31">
        <f>COUNTIF(D15:K15,"&lt;&gt;")</f>
        <v>2</v>
      </c>
      <c r="D15" s="27"/>
      <c r="E15" s="27">
        <v>48.5</v>
      </c>
      <c r="F15" s="27">
        <v>50.5</v>
      </c>
      <c r="G15" s="27"/>
      <c r="H15" s="27"/>
      <c r="I15" s="27"/>
      <c r="J15" s="27"/>
      <c r="K15" s="27"/>
      <c r="L15" s="27"/>
      <c r="M15" s="27">
        <f>SUM(D15:L15)</f>
        <v>99</v>
      </c>
      <c r="N15" s="46">
        <f t="shared" si="2"/>
        <v>49.5</v>
      </c>
    </row>
    <row r="16" spans="1:14" ht="12.75">
      <c r="A16" s="27">
        <f t="shared" si="1"/>
        <v>12</v>
      </c>
      <c r="B16" s="31" t="s">
        <v>62</v>
      </c>
      <c r="C16" s="31">
        <f>COUNTIF(D16:K16,"&lt;&gt;")</f>
        <v>2</v>
      </c>
      <c r="D16" s="27"/>
      <c r="E16" s="27">
        <v>30.5</v>
      </c>
      <c r="F16" s="27">
        <v>44</v>
      </c>
      <c r="G16" s="27"/>
      <c r="H16" s="27"/>
      <c r="I16" s="27"/>
      <c r="J16" s="27"/>
      <c r="K16" s="27"/>
      <c r="L16" s="27"/>
      <c r="M16" s="27">
        <f>SUM(D16:L16)</f>
        <v>74.5</v>
      </c>
      <c r="N16" s="46">
        <f t="shared" si="2"/>
        <v>37.25</v>
      </c>
    </row>
    <row r="17" spans="1:14" ht="12.75">
      <c r="A17" s="27">
        <f t="shared" si="1"/>
        <v>13</v>
      </c>
      <c r="B17" s="31" t="s">
        <v>81</v>
      </c>
      <c r="C17" s="31">
        <f>COUNTIF(D17:K17,"&lt;&gt;")</f>
        <v>1</v>
      </c>
      <c r="D17" s="27"/>
      <c r="E17" s="27"/>
      <c r="F17" s="27"/>
      <c r="G17" s="27">
        <v>55.5</v>
      </c>
      <c r="H17" s="27"/>
      <c r="I17" s="27"/>
      <c r="J17" s="27"/>
      <c r="K17" s="27"/>
      <c r="L17" s="27"/>
      <c r="M17" s="27">
        <f>SUM(D17:L17)</f>
        <v>55.5</v>
      </c>
      <c r="N17" s="46">
        <f t="shared" si="2"/>
        <v>55.5</v>
      </c>
    </row>
    <row r="18" spans="1:14" ht="12.75">
      <c r="A18" s="27">
        <f t="shared" si="1"/>
        <v>14</v>
      </c>
      <c r="B18" s="31" t="s">
        <v>69</v>
      </c>
      <c r="C18" s="31">
        <f>COUNTIF(D18:K18,"&lt;&gt;")</f>
        <v>1</v>
      </c>
      <c r="D18" s="27"/>
      <c r="E18" s="27"/>
      <c r="F18" s="27">
        <v>55</v>
      </c>
      <c r="G18" s="27"/>
      <c r="H18" s="27"/>
      <c r="I18" s="27"/>
      <c r="J18" s="27"/>
      <c r="K18" s="27"/>
      <c r="L18" s="27"/>
      <c r="M18" s="27">
        <f>SUM(D18:L18)</f>
        <v>55</v>
      </c>
      <c r="N18" s="46">
        <f aca="true" t="shared" si="3" ref="N18:N24">M18/C18</f>
        <v>55</v>
      </c>
    </row>
    <row r="19" spans="1:14" ht="12.75">
      <c r="A19" s="27">
        <f t="shared" si="1"/>
        <v>15</v>
      </c>
      <c r="B19" s="31" t="s">
        <v>76</v>
      </c>
      <c r="C19" s="31">
        <f>COUNTIF(D19:K19,"&lt;&gt;")</f>
        <v>1</v>
      </c>
      <c r="D19" s="27"/>
      <c r="E19" s="27"/>
      <c r="F19" s="27">
        <v>52</v>
      </c>
      <c r="G19" s="27"/>
      <c r="H19" s="27"/>
      <c r="I19" s="27"/>
      <c r="J19" s="27"/>
      <c r="K19" s="27"/>
      <c r="L19" s="27"/>
      <c r="M19" s="27">
        <f>SUM(D19:L19)</f>
        <v>52</v>
      </c>
      <c r="N19" s="46">
        <f t="shared" si="3"/>
        <v>52</v>
      </c>
    </row>
    <row r="20" spans="1:14" ht="12.75">
      <c r="A20" s="27">
        <f t="shared" si="1"/>
        <v>16</v>
      </c>
      <c r="B20" s="32" t="s">
        <v>59</v>
      </c>
      <c r="C20" s="31">
        <f>COUNTIF(D20:K20,"&lt;&gt;")</f>
        <v>1</v>
      </c>
      <c r="D20" s="27"/>
      <c r="E20" s="27">
        <v>48.5</v>
      </c>
      <c r="F20" s="27"/>
      <c r="G20" s="27"/>
      <c r="H20" s="27"/>
      <c r="I20" s="27"/>
      <c r="J20" s="27"/>
      <c r="K20" s="27"/>
      <c r="L20" s="27"/>
      <c r="M20" s="27">
        <f>SUM(D20:L20)</f>
        <v>48.5</v>
      </c>
      <c r="N20" s="46">
        <f t="shared" si="3"/>
        <v>48.5</v>
      </c>
    </row>
    <row r="21" spans="1:14" ht="12.75">
      <c r="A21" s="27">
        <f t="shared" si="1"/>
        <v>17</v>
      </c>
      <c r="B21" s="31" t="s">
        <v>87</v>
      </c>
      <c r="C21" s="31">
        <f>COUNTIF(D21:K21,"&lt;&gt;")</f>
        <v>1</v>
      </c>
      <c r="D21" s="27"/>
      <c r="E21" s="27"/>
      <c r="F21" s="27"/>
      <c r="G21" s="27">
        <v>48</v>
      </c>
      <c r="H21" s="27"/>
      <c r="I21" s="27"/>
      <c r="J21" s="27"/>
      <c r="K21" s="27"/>
      <c r="L21" s="27"/>
      <c r="M21" s="27">
        <f>SUM(D21:L21)</f>
        <v>48</v>
      </c>
      <c r="N21" s="46">
        <f t="shared" si="3"/>
        <v>48</v>
      </c>
    </row>
    <row r="22" spans="1:14" ht="12.75">
      <c r="A22" s="27">
        <f t="shared" si="1"/>
        <v>18</v>
      </c>
      <c r="B22" s="31" t="s">
        <v>39</v>
      </c>
      <c r="C22" s="31">
        <f>COUNTIF(D22:K22,"&lt;&gt;")</f>
        <v>1</v>
      </c>
      <c r="D22" s="27">
        <v>47.5</v>
      </c>
      <c r="E22" s="27"/>
      <c r="F22" s="27"/>
      <c r="G22" s="27"/>
      <c r="H22" s="27"/>
      <c r="I22" s="27"/>
      <c r="J22" s="27"/>
      <c r="K22" s="27"/>
      <c r="L22" s="27"/>
      <c r="M22" s="27">
        <f>SUM(D22:L22)</f>
        <v>47.5</v>
      </c>
      <c r="N22" s="46">
        <f t="shared" si="3"/>
        <v>47.5</v>
      </c>
    </row>
    <row r="23" spans="1:14" ht="12.75">
      <c r="A23" s="27">
        <f t="shared" si="1"/>
        <v>19</v>
      </c>
      <c r="B23" s="31" t="s">
        <v>51</v>
      </c>
      <c r="C23" s="31">
        <f>COUNTIF(D23:K23,"&lt;&gt;")</f>
        <v>1</v>
      </c>
      <c r="D23" s="27">
        <v>46.5</v>
      </c>
      <c r="E23" s="27"/>
      <c r="F23" s="27"/>
      <c r="G23" s="27"/>
      <c r="H23" s="27"/>
      <c r="I23" s="27"/>
      <c r="J23" s="27"/>
      <c r="K23" s="27"/>
      <c r="L23" s="27"/>
      <c r="M23" s="27">
        <f>SUM(D23:L23)</f>
        <v>46.5</v>
      </c>
      <c r="N23" s="46">
        <f t="shared" si="3"/>
        <v>46.5</v>
      </c>
    </row>
    <row r="24" spans="1:14" ht="12.75">
      <c r="A24" s="27">
        <f t="shared" si="1"/>
        <v>20</v>
      </c>
      <c r="B24" s="31" t="s">
        <v>66</v>
      </c>
      <c r="C24" s="31">
        <f>COUNTIF(D24:K24,"&lt;&gt;")</f>
        <v>1</v>
      </c>
      <c r="D24" s="27"/>
      <c r="E24" s="27"/>
      <c r="F24" s="27">
        <v>46.5</v>
      </c>
      <c r="G24" s="27"/>
      <c r="H24" s="27"/>
      <c r="I24" s="27"/>
      <c r="J24" s="27"/>
      <c r="K24" s="27"/>
      <c r="L24" s="27"/>
      <c r="M24" s="27">
        <f>SUM(D24:L24)</f>
        <v>46.5</v>
      </c>
      <c r="N24" s="46">
        <f t="shared" si="3"/>
        <v>46.5</v>
      </c>
    </row>
    <row r="25" spans="1:14" ht="12.75">
      <c r="A25" s="27">
        <f t="shared" si="1"/>
        <v>21</v>
      </c>
      <c r="B25" s="31" t="s">
        <v>52</v>
      </c>
      <c r="C25" s="31">
        <f>COUNTIF(D25:K25,"&lt;&gt;")</f>
        <v>1</v>
      </c>
      <c r="D25" s="27">
        <v>44.5</v>
      </c>
      <c r="E25" s="27"/>
      <c r="F25" s="27"/>
      <c r="G25" s="27"/>
      <c r="H25" s="27"/>
      <c r="I25" s="27"/>
      <c r="J25" s="27"/>
      <c r="K25" s="27"/>
      <c r="L25" s="27"/>
      <c r="M25" s="27">
        <f>SUM(D25:L25)</f>
        <v>44.5</v>
      </c>
      <c r="N25" s="46">
        <f aca="true" t="shared" si="4" ref="N25:N37">M25/C25</f>
        <v>44.5</v>
      </c>
    </row>
    <row r="26" spans="1:14" ht="12.75">
      <c r="A26" s="27">
        <f t="shared" si="1"/>
        <v>22</v>
      </c>
      <c r="B26" s="31" t="s">
        <v>68</v>
      </c>
      <c r="C26" s="31">
        <f>COUNTIF(D26:K26,"&lt;&gt;")</f>
        <v>1</v>
      </c>
      <c r="D26" s="27"/>
      <c r="E26" s="27"/>
      <c r="F26" s="27">
        <v>44</v>
      </c>
      <c r="G26" s="27"/>
      <c r="H26" s="27"/>
      <c r="I26" s="27"/>
      <c r="J26" s="27"/>
      <c r="K26" s="27"/>
      <c r="L26" s="27"/>
      <c r="M26" s="27">
        <f>SUM(D26:L26)</f>
        <v>44</v>
      </c>
      <c r="N26" s="46">
        <f t="shared" si="4"/>
        <v>44</v>
      </c>
    </row>
    <row r="27" spans="1:14" ht="12.75">
      <c r="A27" s="27">
        <f t="shared" si="1"/>
        <v>23</v>
      </c>
      <c r="B27" s="31" t="s">
        <v>50</v>
      </c>
      <c r="C27" s="31">
        <f>COUNTIF(D27:K27,"&lt;&gt;")</f>
        <v>1</v>
      </c>
      <c r="D27" s="27">
        <v>43</v>
      </c>
      <c r="E27" s="27"/>
      <c r="F27" s="27"/>
      <c r="G27" s="27"/>
      <c r="H27" s="27"/>
      <c r="I27" s="27"/>
      <c r="J27" s="27"/>
      <c r="K27" s="27"/>
      <c r="L27" s="27"/>
      <c r="M27" s="27">
        <f>SUM(D27:L27)</f>
        <v>43</v>
      </c>
      <c r="N27" s="46">
        <f t="shared" si="4"/>
        <v>43</v>
      </c>
    </row>
    <row r="28" spans="1:14" ht="12.75">
      <c r="A28" s="27">
        <f t="shared" si="1"/>
        <v>24</v>
      </c>
      <c r="B28" s="31" t="s">
        <v>46</v>
      </c>
      <c r="C28" s="31">
        <f>COUNTIF(D28:K28,"&lt;&gt;")</f>
        <v>1</v>
      </c>
      <c r="D28" s="27">
        <v>40.5</v>
      </c>
      <c r="E28" s="27"/>
      <c r="F28" s="27"/>
      <c r="G28" s="27"/>
      <c r="H28" s="27"/>
      <c r="I28" s="27"/>
      <c r="J28" s="27"/>
      <c r="K28" s="27"/>
      <c r="L28" s="27"/>
      <c r="M28" s="27">
        <f>SUM(D28:L28)</f>
        <v>40.5</v>
      </c>
      <c r="N28" s="46">
        <f t="shared" si="4"/>
        <v>40.5</v>
      </c>
    </row>
    <row r="29" spans="1:14" ht="12.75">
      <c r="A29" s="27">
        <f t="shared" si="1"/>
        <v>25</v>
      </c>
      <c r="B29" s="31" t="s">
        <v>88</v>
      </c>
      <c r="C29" s="31">
        <f>COUNTIF(D29:K29,"&lt;&gt;")</f>
        <v>1</v>
      </c>
      <c r="D29" s="27"/>
      <c r="E29" s="27"/>
      <c r="F29" s="27"/>
      <c r="G29" s="27">
        <v>40.5</v>
      </c>
      <c r="H29" s="27"/>
      <c r="I29" s="27"/>
      <c r="J29" s="27"/>
      <c r="K29" s="27"/>
      <c r="L29" s="27"/>
      <c r="M29" s="27">
        <f>SUM(D29:L29)</f>
        <v>40.5</v>
      </c>
      <c r="N29" s="46">
        <f t="shared" si="4"/>
        <v>40.5</v>
      </c>
    </row>
    <row r="30" spans="1:14" ht="12.75">
      <c r="A30" s="27">
        <f t="shared" si="1"/>
        <v>26</v>
      </c>
      <c r="B30" s="31" t="s">
        <v>80</v>
      </c>
      <c r="C30" s="31">
        <f>COUNTIF(D30:K30,"&lt;&gt;")</f>
        <v>1</v>
      </c>
      <c r="D30" s="27"/>
      <c r="E30" s="27"/>
      <c r="F30" s="27"/>
      <c r="G30" s="27">
        <v>40</v>
      </c>
      <c r="H30" s="27"/>
      <c r="I30" s="27"/>
      <c r="J30" s="27"/>
      <c r="K30" s="27"/>
      <c r="L30" s="27"/>
      <c r="M30" s="27">
        <f>SUM(D30:L30)</f>
        <v>40</v>
      </c>
      <c r="N30" s="46">
        <f t="shared" si="4"/>
        <v>40</v>
      </c>
    </row>
    <row r="31" spans="1:14" ht="12.75">
      <c r="A31" s="27">
        <f t="shared" si="1"/>
        <v>27</v>
      </c>
      <c r="B31" s="31" t="s">
        <v>78</v>
      </c>
      <c r="C31" s="31">
        <f>COUNTIF(D31:K31,"&lt;&gt;")</f>
        <v>1</v>
      </c>
      <c r="D31" s="27"/>
      <c r="E31" s="27"/>
      <c r="F31" s="27"/>
      <c r="G31" s="27">
        <v>38.5</v>
      </c>
      <c r="H31" s="27"/>
      <c r="I31" s="27"/>
      <c r="J31" s="27"/>
      <c r="K31" s="27"/>
      <c r="L31" s="27"/>
      <c r="M31" s="27">
        <f>SUM(D31:L31)</f>
        <v>38.5</v>
      </c>
      <c r="N31" s="46">
        <f aca="true" t="shared" si="5" ref="N31:N36">M31/C31</f>
        <v>38.5</v>
      </c>
    </row>
    <row r="32" spans="1:14" ht="12.75">
      <c r="A32" s="27">
        <f t="shared" si="1"/>
        <v>28</v>
      </c>
      <c r="B32" s="31" t="s">
        <v>89</v>
      </c>
      <c r="C32" s="31">
        <f>COUNTIF(D32:K32,"&lt;&gt;")</f>
        <v>1</v>
      </c>
      <c r="D32" s="27"/>
      <c r="E32" s="27"/>
      <c r="F32" s="27"/>
      <c r="G32" s="27">
        <v>38.5</v>
      </c>
      <c r="H32" s="27"/>
      <c r="I32" s="27"/>
      <c r="J32" s="27"/>
      <c r="K32" s="27"/>
      <c r="L32" s="27"/>
      <c r="M32" s="27">
        <f>SUM(D32:L32)</f>
        <v>38.5</v>
      </c>
      <c r="N32" s="46">
        <f t="shared" si="5"/>
        <v>38.5</v>
      </c>
    </row>
    <row r="33" spans="1:14" ht="12.75">
      <c r="A33" s="27">
        <f t="shared" si="1"/>
        <v>29</v>
      </c>
      <c r="B33" s="31" t="s">
        <v>44</v>
      </c>
      <c r="C33" s="31">
        <f>COUNTIF(D33:K33,"&lt;&gt;")</f>
        <v>1</v>
      </c>
      <c r="D33" s="27">
        <v>37.5</v>
      </c>
      <c r="E33" s="27"/>
      <c r="F33" s="27"/>
      <c r="G33" s="27"/>
      <c r="H33" s="27"/>
      <c r="I33" s="27"/>
      <c r="J33" s="27"/>
      <c r="K33" s="27"/>
      <c r="L33" s="27"/>
      <c r="M33" s="27">
        <f>SUM(D33:L33)</f>
        <v>37.5</v>
      </c>
      <c r="N33" s="46">
        <f t="shared" si="5"/>
        <v>37.5</v>
      </c>
    </row>
    <row r="34" spans="1:14" ht="12.75">
      <c r="A34" s="27">
        <f t="shared" si="1"/>
        <v>30</v>
      </c>
      <c r="B34" s="31" t="s">
        <v>48</v>
      </c>
      <c r="C34" s="31">
        <f>COUNTIF(D34:K34,"&lt;&gt;")</f>
        <v>1</v>
      </c>
      <c r="D34" s="27">
        <v>37.5</v>
      </c>
      <c r="E34" s="27"/>
      <c r="F34" s="27"/>
      <c r="G34" s="27"/>
      <c r="H34" s="27"/>
      <c r="I34" s="27"/>
      <c r="J34" s="27"/>
      <c r="K34" s="27"/>
      <c r="L34" s="27"/>
      <c r="M34" s="27">
        <f>SUM(D34:L34)</f>
        <v>37.5</v>
      </c>
      <c r="N34" s="46">
        <f t="shared" si="5"/>
        <v>37.5</v>
      </c>
    </row>
    <row r="35" spans="1:14" ht="12.75">
      <c r="A35" s="27">
        <f t="shared" si="1"/>
        <v>31</v>
      </c>
      <c r="B35" s="31" t="s">
        <v>49</v>
      </c>
      <c r="C35" s="31">
        <f>COUNTIF(D35:K35,"&lt;&gt;")</f>
        <v>1</v>
      </c>
      <c r="D35" s="27">
        <v>36</v>
      </c>
      <c r="E35" s="27"/>
      <c r="F35" s="27"/>
      <c r="G35" s="27"/>
      <c r="H35" s="27"/>
      <c r="I35" s="27"/>
      <c r="J35" s="27"/>
      <c r="K35" s="27"/>
      <c r="L35" s="27"/>
      <c r="M35" s="27">
        <f>SUM(D35:L35)</f>
        <v>36</v>
      </c>
      <c r="N35" s="46">
        <f t="shared" si="5"/>
        <v>36</v>
      </c>
    </row>
    <row r="36" spans="1:14" ht="12.75">
      <c r="A36" s="27">
        <f t="shared" si="1"/>
        <v>32</v>
      </c>
      <c r="B36" s="31" t="s">
        <v>41</v>
      </c>
      <c r="C36" s="31">
        <f>COUNTIF(D36:K36,"&lt;&gt;")</f>
        <v>1</v>
      </c>
      <c r="D36" s="27">
        <v>35</v>
      </c>
      <c r="E36" s="27"/>
      <c r="F36" s="27"/>
      <c r="G36" s="27"/>
      <c r="H36" s="27"/>
      <c r="I36" s="27"/>
      <c r="J36" s="27"/>
      <c r="K36" s="27"/>
      <c r="L36" s="27"/>
      <c r="M36" s="27">
        <f>SUM(D36:L36)</f>
        <v>35</v>
      </c>
      <c r="N36" s="46">
        <f t="shared" si="5"/>
        <v>35</v>
      </c>
    </row>
    <row r="37" spans="1:14" ht="12.75">
      <c r="A37" s="27">
        <f t="shared" si="1"/>
        <v>33</v>
      </c>
      <c r="B37" s="31" t="s">
        <v>67</v>
      </c>
      <c r="C37" s="31">
        <f>COUNTIF(D37:K37,"&lt;&gt;")</f>
        <v>1</v>
      </c>
      <c r="D37" s="27"/>
      <c r="E37" s="27"/>
      <c r="F37" s="27">
        <v>27</v>
      </c>
      <c r="G37" s="27"/>
      <c r="H37" s="27"/>
      <c r="I37" s="27"/>
      <c r="J37" s="27"/>
      <c r="K37" s="27"/>
      <c r="L37" s="27"/>
      <c r="M37" s="27">
        <f>SUM(D37:L37)</f>
        <v>27</v>
      </c>
      <c r="N37" s="46">
        <f t="shared" si="4"/>
        <v>27</v>
      </c>
    </row>
    <row r="38" spans="1:14" ht="12.75">
      <c r="A38" s="65" t="s">
        <v>10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1:14" ht="12.75">
      <c r="A39" s="6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ht="12.75">
      <c r="A40" s="64" t="s">
        <v>4</v>
      </c>
      <c r="B40" s="63" t="s">
        <v>6</v>
      </c>
      <c r="C40" s="38" t="s">
        <v>8</v>
      </c>
      <c r="D40" s="6">
        <f>SUM(D5:D37)/D42</f>
        <v>45.5</v>
      </c>
      <c r="E40" s="6">
        <f>SUM(E5:E37)/E42</f>
        <v>44.916666666666664</v>
      </c>
      <c r="F40" s="6">
        <f>SUM(F5:F37)/F42</f>
        <v>47.970588235294116</v>
      </c>
      <c r="G40" s="6">
        <f>SUM(G5:G37)/G42</f>
        <v>47.357142857142854</v>
      </c>
      <c r="H40" s="28"/>
      <c r="I40" s="6"/>
      <c r="J40" s="6"/>
      <c r="K40" s="6"/>
      <c r="L40" s="6"/>
      <c r="M40" s="3"/>
      <c r="N40" s="12"/>
    </row>
    <row r="41" spans="1:14" ht="12.75">
      <c r="A41" s="64"/>
      <c r="B41" s="63"/>
      <c r="C41" s="38" t="s">
        <v>29</v>
      </c>
      <c r="D41" s="6">
        <f>MAX(D5:D37)</f>
        <v>61</v>
      </c>
      <c r="E41" s="6">
        <f>MAX(E5:E37)</f>
        <v>56</v>
      </c>
      <c r="F41" s="6">
        <f>MAX(F5:F37)</f>
        <v>58</v>
      </c>
      <c r="G41" s="6">
        <f>MAX(G5:G37)</f>
        <v>59</v>
      </c>
      <c r="H41" s="28"/>
      <c r="I41" s="6"/>
      <c r="J41" s="6"/>
      <c r="K41" s="6"/>
      <c r="L41" s="6"/>
      <c r="M41" s="10"/>
      <c r="N41" s="11"/>
    </row>
    <row r="42" spans="1:14" ht="12.75">
      <c r="A42" s="64"/>
      <c r="B42" s="63"/>
      <c r="C42" s="38" t="s">
        <v>7</v>
      </c>
      <c r="D42" s="8">
        <f>COUNTIF(D5:D37,"&lt;&gt;")</f>
        <v>17</v>
      </c>
      <c r="E42" s="8">
        <f>COUNTIF(E5:E37,"&lt;&gt;")</f>
        <v>12</v>
      </c>
      <c r="F42" s="8">
        <f>COUNTIF(F5:F37,"&lt;&gt;")</f>
        <v>17</v>
      </c>
      <c r="G42" s="8">
        <f>COUNTIF(G5:G37,"&lt;&gt;")</f>
        <v>14</v>
      </c>
      <c r="H42" s="35"/>
      <c r="I42" s="8"/>
      <c r="J42" s="8"/>
      <c r="K42" s="8"/>
      <c r="L42" s="8"/>
      <c r="M42" s="12"/>
      <c r="N42" s="11"/>
    </row>
    <row r="43" spans="1:14" ht="12.75">
      <c r="A43" s="64"/>
      <c r="B43" s="62" t="s">
        <v>5</v>
      </c>
      <c r="C43" s="37" t="s">
        <v>30</v>
      </c>
      <c r="D43" s="5" t="s">
        <v>25</v>
      </c>
      <c r="E43" s="5" t="s">
        <v>25</v>
      </c>
      <c r="F43" s="5" t="s">
        <v>25</v>
      </c>
      <c r="G43" s="5" t="s">
        <v>25</v>
      </c>
      <c r="H43" s="36"/>
      <c r="I43" s="5"/>
      <c r="J43" s="5"/>
      <c r="K43" s="5"/>
      <c r="L43" s="5"/>
      <c r="M43" s="13"/>
      <c r="N43" s="11"/>
    </row>
    <row r="44" spans="1:14" ht="12.75">
      <c r="A44" s="64"/>
      <c r="B44" s="62"/>
      <c r="C44" s="37" t="s">
        <v>31</v>
      </c>
      <c r="D44" s="5" t="s">
        <v>36</v>
      </c>
      <c r="E44" s="5" t="s">
        <v>36</v>
      </c>
      <c r="F44" s="5" t="s">
        <v>36</v>
      </c>
      <c r="G44" s="5" t="s">
        <v>36</v>
      </c>
      <c r="H44" s="36"/>
      <c r="I44" s="5"/>
      <c r="J44" s="17"/>
      <c r="K44" s="5"/>
      <c r="L44" s="17"/>
      <c r="M44" s="14"/>
      <c r="N44" s="15"/>
    </row>
    <row r="45" spans="1:14" ht="12.75">
      <c r="A45" s="64"/>
      <c r="B45" s="62"/>
      <c r="C45" s="37" t="s">
        <v>32</v>
      </c>
      <c r="D45" s="5" t="s">
        <v>55</v>
      </c>
      <c r="E45" s="5" t="s">
        <v>64</v>
      </c>
      <c r="F45" s="5" t="s">
        <v>77</v>
      </c>
      <c r="G45" s="5" t="s">
        <v>90</v>
      </c>
      <c r="H45" s="36"/>
      <c r="I45" s="5"/>
      <c r="J45" s="5"/>
      <c r="K45" s="5"/>
      <c r="L45" s="5"/>
      <c r="M45" s="14"/>
      <c r="N45" s="15"/>
    </row>
    <row r="46" spans="1:14" ht="12.75" customHeight="1">
      <c r="A46" s="64"/>
      <c r="B46" s="62"/>
      <c r="C46" s="37" t="s">
        <v>33</v>
      </c>
      <c r="D46" s="5" t="s">
        <v>37</v>
      </c>
      <c r="E46" s="5" t="s">
        <v>37</v>
      </c>
      <c r="F46" s="5" t="s">
        <v>37</v>
      </c>
      <c r="G46" s="5" t="s">
        <v>37</v>
      </c>
      <c r="H46" s="36"/>
      <c r="I46" s="5"/>
      <c r="J46" s="17"/>
      <c r="K46" s="5"/>
      <c r="L46" s="17"/>
      <c r="M46" s="14"/>
      <c r="N46" s="15"/>
    </row>
    <row r="47" spans="1:14" s="4" customFormat="1" ht="12.75" customHeight="1">
      <c r="A47" s="64"/>
      <c r="B47" s="62"/>
      <c r="C47" s="37" t="s">
        <v>34</v>
      </c>
      <c r="D47" s="5" t="s">
        <v>26</v>
      </c>
      <c r="E47" s="5" t="s">
        <v>26</v>
      </c>
      <c r="F47" s="5" t="s">
        <v>26</v>
      </c>
      <c r="G47" s="5" t="s">
        <v>26</v>
      </c>
      <c r="H47" s="36"/>
      <c r="I47" s="5"/>
      <c r="J47" s="5"/>
      <c r="K47" s="5"/>
      <c r="L47" s="5"/>
      <c r="M47" s="14"/>
      <c r="N47" s="15"/>
    </row>
    <row r="48" spans="1:14" s="7" customFormat="1" ht="12.75">
      <c r="A48" s="18"/>
      <c r="B48" s="3"/>
      <c r="C48" s="3"/>
      <c r="D48" s="20"/>
      <c r="E48" s="20"/>
      <c r="F48" s="19"/>
      <c r="G48" s="20"/>
      <c r="H48" s="34"/>
      <c r="I48" s="16"/>
      <c r="J48" s="16"/>
      <c r="K48" s="16"/>
      <c r="L48" s="16"/>
      <c r="M48" s="14"/>
      <c r="N48" s="15"/>
    </row>
    <row r="49" spans="1:14" s="9" customFormat="1" ht="12.75">
      <c r="A49" s="3"/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/>
      <c r="N49" s="7"/>
    </row>
    <row r="50" ht="11.25" customHeight="1"/>
    <row r="52" ht="12.75">
      <c r="O52" s="7"/>
    </row>
  </sheetData>
  <mergeCells count="11">
    <mergeCell ref="B43:B47"/>
    <mergeCell ref="B40:B42"/>
    <mergeCell ref="A40:A47"/>
    <mergeCell ref="A38:N39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94" zoomScaleNormal="94" workbookViewId="0" topLeftCell="A1">
      <selection activeCell="L9" sqref="L9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12.75">
      <c r="A2" s="76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2.75" customHeight="1">
      <c r="A3" s="79" t="s">
        <v>0</v>
      </c>
      <c r="B3" s="80" t="s">
        <v>1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21"/>
    </row>
    <row r="4" spans="1:19" ht="12.75">
      <c r="A4" s="59"/>
      <c r="B4" s="61"/>
      <c r="C4" s="71">
        <v>43226</v>
      </c>
      <c r="D4" s="72"/>
      <c r="E4" s="71">
        <f>C4+7</f>
        <v>43233</v>
      </c>
      <c r="F4" s="72"/>
      <c r="G4" s="71">
        <f>E4+7</f>
        <v>43240</v>
      </c>
      <c r="H4" s="72"/>
      <c r="I4" s="71">
        <f>G4+7</f>
        <v>43247</v>
      </c>
      <c r="J4" s="72"/>
      <c r="K4" s="71">
        <f>I4+7</f>
        <v>43254</v>
      </c>
      <c r="L4" s="72"/>
      <c r="M4" s="71">
        <f>K4+7</f>
        <v>43261</v>
      </c>
      <c r="N4" s="72"/>
      <c r="O4" s="71">
        <f>M4+7</f>
        <v>43268</v>
      </c>
      <c r="P4" s="72"/>
      <c r="Q4" s="71">
        <f>O4+7</f>
        <v>43275</v>
      </c>
      <c r="R4" s="72"/>
      <c r="S4" s="24" t="s">
        <v>13</v>
      </c>
    </row>
    <row r="5" spans="1:19" ht="12.75">
      <c r="A5" s="22"/>
      <c r="B5" s="23"/>
      <c r="C5" s="25" t="s">
        <v>11</v>
      </c>
      <c r="D5" s="25" t="s">
        <v>12</v>
      </c>
      <c r="E5" s="25" t="s">
        <v>11</v>
      </c>
      <c r="F5" s="25" t="s">
        <v>12</v>
      </c>
      <c r="G5" s="25" t="s">
        <v>11</v>
      </c>
      <c r="H5" s="25" t="s">
        <v>12</v>
      </c>
      <c r="I5" s="25" t="s">
        <v>11</v>
      </c>
      <c r="J5" s="25" t="s">
        <v>12</v>
      </c>
      <c r="K5" s="25" t="s">
        <v>11</v>
      </c>
      <c r="L5" s="25" t="s">
        <v>12</v>
      </c>
      <c r="M5" s="25" t="s">
        <v>11</v>
      </c>
      <c r="N5" s="25" t="s">
        <v>12</v>
      </c>
      <c r="O5" s="25" t="s">
        <v>11</v>
      </c>
      <c r="P5" s="25" t="s">
        <v>12</v>
      </c>
      <c r="Q5" s="25" t="s">
        <v>11</v>
      </c>
      <c r="R5" s="25" t="s">
        <v>12</v>
      </c>
      <c r="S5" s="26" t="s">
        <v>14</v>
      </c>
    </row>
    <row r="6" spans="1:19" ht="12.75" customHeight="1">
      <c r="A6" s="27">
        <v>1</v>
      </c>
      <c r="B6" s="42" t="s">
        <v>35</v>
      </c>
      <c r="C6" s="27">
        <v>3</v>
      </c>
      <c r="D6" s="27"/>
      <c r="E6" s="27"/>
      <c r="F6" s="27"/>
      <c r="G6" s="27"/>
      <c r="H6" s="27"/>
      <c r="I6" s="27">
        <v>3</v>
      </c>
      <c r="J6" s="27">
        <v>1</v>
      </c>
      <c r="K6" s="27"/>
      <c r="L6" s="27"/>
      <c r="M6" s="27"/>
      <c r="N6" s="27"/>
      <c r="O6" s="27"/>
      <c r="P6" s="27"/>
      <c r="Q6" s="27"/>
      <c r="R6" s="27"/>
      <c r="S6" s="27">
        <f>SUM(C6:R6)</f>
        <v>7</v>
      </c>
    </row>
    <row r="7" spans="1:19" ht="12.75">
      <c r="A7" s="27">
        <f aca="true" t="shared" si="0" ref="A7:A25">A6+1</f>
        <v>2</v>
      </c>
      <c r="B7" s="42" t="s">
        <v>62</v>
      </c>
      <c r="C7" s="27"/>
      <c r="D7" s="27"/>
      <c r="E7" s="27">
        <v>3</v>
      </c>
      <c r="F7" s="27">
        <v>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>
        <f>SUM(C7:R7)</f>
        <v>6</v>
      </c>
    </row>
    <row r="8" spans="1:19" ht="12.75">
      <c r="A8" s="27">
        <f t="shared" si="0"/>
        <v>3</v>
      </c>
      <c r="B8" s="32" t="s">
        <v>72</v>
      </c>
      <c r="C8" s="24"/>
      <c r="D8" s="24"/>
      <c r="E8" s="24"/>
      <c r="F8" s="24"/>
      <c r="G8" s="24">
        <v>2</v>
      </c>
      <c r="H8" s="24">
        <v>1</v>
      </c>
      <c r="I8" s="24"/>
      <c r="J8" s="24">
        <v>3</v>
      </c>
      <c r="K8" s="24"/>
      <c r="L8" s="24"/>
      <c r="M8" s="24"/>
      <c r="N8" s="24"/>
      <c r="O8" s="24"/>
      <c r="P8" s="24"/>
      <c r="Q8" s="24"/>
      <c r="R8" s="24"/>
      <c r="S8" s="27">
        <f>SUM(C8:R8)</f>
        <v>6</v>
      </c>
    </row>
    <row r="9" spans="1:19" ht="12" customHeight="1">
      <c r="A9" s="27">
        <f t="shared" si="0"/>
        <v>4</v>
      </c>
      <c r="B9" s="32" t="s">
        <v>41</v>
      </c>
      <c r="C9" s="24">
        <v>2</v>
      </c>
      <c r="D9" s="24">
        <v>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7">
        <f>SUM(C9:R9)</f>
        <v>5</v>
      </c>
    </row>
    <row r="10" spans="1:19" ht="12.75">
      <c r="A10" s="27">
        <f t="shared" si="0"/>
        <v>5</v>
      </c>
      <c r="B10" s="32" t="s">
        <v>63</v>
      </c>
      <c r="C10" s="24"/>
      <c r="D10" s="24"/>
      <c r="E10" s="24"/>
      <c r="F10" s="24">
        <v>2</v>
      </c>
      <c r="G10" s="24"/>
      <c r="H10" s="24">
        <v>3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7">
        <f>SUM(C10:R10)</f>
        <v>5</v>
      </c>
    </row>
    <row r="11" spans="1:19" ht="12.75">
      <c r="A11" s="27">
        <f t="shared" si="0"/>
        <v>6</v>
      </c>
      <c r="B11" s="32" t="s">
        <v>43</v>
      </c>
      <c r="C11" s="24">
        <v>3</v>
      </c>
      <c r="D11" s="24"/>
      <c r="E11" s="24"/>
      <c r="F11" s="24"/>
      <c r="G11" s="24">
        <v>1</v>
      </c>
      <c r="H11" s="24"/>
      <c r="I11" s="24">
        <v>1</v>
      </c>
      <c r="J11" s="24"/>
      <c r="K11" s="24"/>
      <c r="L11" s="24"/>
      <c r="M11" s="24"/>
      <c r="N11" s="24"/>
      <c r="O11" s="24"/>
      <c r="P11" s="24"/>
      <c r="Q11" s="24"/>
      <c r="R11" s="24"/>
      <c r="S11" s="27">
        <f>SUM(C11:R11)</f>
        <v>5</v>
      </c>
    </row>
    <row r="12" spans="1:19" ht="12.75">
      <c r="A12" s="27">
        <f t="shared" si="0"/>
        <v>7</v>
      </c>
      <c r="B12" s="32" t="s">
        <v>50</v>
      </c>
      <c r="C12" s="27">
        <v>3</v>
      </c>
      <c r="D12" s="27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>
        <f>SUM(C12:R12)</f>
        <v>4</v>
      </c>
    </row>
    <row r="13" spans="1:19" ht="12.75">
      <c r="A13" s="27">
        <f t="shared" si="0"/>
        <v>8</v>
      </c>
      <c r="B13" s="32" t="s">
        <v>42</v>
      </c>
      <c r="C13" s="24"/>
      <c r="D13" s="24"/>
      <c r="E13" s="24">
        <v>2</v>
      </c>
      <c r="F13" s="24"/>
      <c r="G13" s="24"/>
      <c r="H13" s="24"/>
      <c r="I13" s="24"/>
      <c r="J13" s="24">
        <v>2</v>
      </c>
      <c r="K13" s="24"/>
      <c r="L13" s="24"/>
      <c r="M13" s="24"/>
      <c r="N13" s="24"/>
      <c r="O13" s="24"/>
      <c r="P13" s="24"/>
      <c r="Q13" s="24"/>
      <c r="R13" s="24"/>
      <c r="S13" s="27">
        <f>SUM(C13:R13)</f>
        <v>4</v>
      </c>
    </row>
    <row r="14" spans="1:19" ht="12.75">
      <c r="A14" s="27">
        <f t="shared" si="0"/>
        <v>9</v>
      </c>
      <c r="B14" s="32" t="s">
        <v>48</v>
      </c>
      <c r="C14" s="24">
        <v>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7">
        <f>SUM(C14:R14)</f>
        <v>3</v>
      </c>
    </row>
    <row r="15" spans="1:19" ht="12.75">
      <c r="A15" s="27">
        <f t="shared" si="0"/>
        <v>10</v>
      </c>
      <c r="B15" s="32" t="s">
        <v>40</v>
      </c>
      <c r="C15" s="24">
        <v>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7">
        <f>SUM(C15:R15)</f>
        <v>3</v>
      </c>
    </row>
    <row r="16" spans="1:19" ht="12.75">
      <c r="A16" s="27">
        <f t="shared" si="0"/>
        <v>11</v>
      </c>
      <c r="B16" s="32" t="s">
        <v>69</v>
      </c>
      <c r="C16" s="24"/>
      <c r="D16" s="24"/>
      <c r="E16" s="24"/>
      <c r="F16" s="24"/>
      <c r="G16" s="24">
        <v>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7">
        <f>SUM(C16:R16)</f>
        <v>3</v>
      </c>
    </row>
    <row r="17" spans="1:19" ht="12.75">
      <c r="A17" s="27">
        <f t="shared" si="0"/>
        <v>12</v>
      </c>
      <c r="B17" s="32" t="s">
        <v>46</v>
      </c>
      <c r="C17" s="24"/>
      <c r="D17" s="27">
        <v>2</v>
      </c>
      <c r="E17" s="27"/>
      <c r="F17" s="27"/>
      <c r="G17" s="27"/>
      <c r="H17" s="27"/>
      <c r="I17" s="27"/>
      <c r="J17" s="27"/>
      <c r="K17" s="24"/>
      <c r="L17" s="27"/>
      <c r="M17" s="27"/>
      <c r="N17" s="27"/>
      <c r="O17" s="27"/>
      <c r="P17" s="27"/>
      <c r="Q17" s="27"/>
      <c r="R17" s="27"/>
      <c r="S17" s="27">
        <f>SUM(C17:R17)</f>
        <v>2</v>
      </c>
    </row>
    <row r="18" spans="1:19" ht="12.75">
      <c r="A18" s="27">
        <f t="shared" si="0"/>
        <v>13</v>
      </c>
      <c r="B18" s="32" t="s">
        <v>56</v>
      </c>
      <c r="C18" s="24"/>
      <c r="D18" s="24"/>
      <c r="E18" s="24"/>
      <c r="F18" s="24"/>
      <c r="G18" s="24"/>
      <c r="H18" s="24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7">
        <f>SUM(C18:R18)</f>
        <v>2</v>
      </c>
    </row>
    <row r="19" spans="1:19" ht="12.75">
      <c r="A19" s="27">
        <f t="shared" si="0"/>
        <v>14</v>
      </c>
      <c r="B19" s="32" t="s">
        <v>57</v>
      </c>
      <c r="C19" s="24"/>
      <c r="D19" s="24"/>
      <c r="E19" s="24">
        <v>1</v>
      </c>
      <c r="F19" s="24"/>
      <c r="G19" s="24"/>
      <c r="H19" s="24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7">
        <f>SUM(C19:R19)</f>
        <v>2</v>
      </c>
    </row>
    <row r="20" spans="1:19" ht="12.75">
      <c r="A20" s="27">
        <f t="shared" si="0"/>
        <v>15</v>
      </c>
      <c r="B20" s="32" t="s">
        <v>80</v>
      </c>
      <c r="C20" s="24"/>
      <c r="D20" s="24"/>
      <c r="E20" s="24"/>
      <c r="F20" s="24"/>
      <c r="G20" s="24"/>
      <c r="H20" s="24"/>
      <c r="I20" s="24"/>
      <c r="J20" s="24">
        <v>2</v>
      </c>
      <c r="K20" s="24"/>
      <c r="L20" s="24"/>
      <c r="M20" s="24"/>
      <c r="N20" s="24"/>
      <c r="O20" s="24"/>
      <c r="P20" s="24"/>
      <c r="Q20" s="24"/>
      <c r="R20" s="24"/>
      <c r="S20" s="27">
        <f>SUM(C20:R20)</f>
        <v>2</v>
      </c>
    </row>
    <row r="21" spans="1:19" ht="12.75">
      <c r="A21" s="27">
        <f t="shared" si="0"/>
        <v>16</v>
      </c>
      <c r="B21" s="31" t="s">
        <v>78</v>
      </c>
      <c r="C21" s="24"/>
      <c r="D21" s="24"/>
      <c r="E21" s="24"/>
      <c r="F21" s="24"/>
      <c r="G21" s="24"/>
      <c r="H21" s="24"/>
      <c r="I21" s="24">
        <v>2</v>
      </c>
      <c r="J21" s="24"/>
      <c r="K21" s="24"/>
      <c r="L21" s="24"/>
      <c r="M21" s="24"/>
      <c r="N21" s="24"/>
      <c r="O21" s="24"/>
      <c r="P21" s="24"/>
      <c r="Q21" s="24"/>
      <c r="R21" s="24"/>
      <c r="S21" s="27">
        <f>SUM(C21:R21)</f>
        <v>2</v>
      </c>
    </row>
    <row r="22" spans="1:19" ht="12.75">
      <c r="A22" s="27">
        <f t="shared" si="0"/>
        <v>17</v>
      </c>
      <c r="B22" s="32" t="s">
        <v>49</v>
      </c>
      <c r="C22" s="24">
        <v>1</v>
      </c>
      <c r="D22" s="27"/>
      <c r="E22" s="27"/>
      <c r="F22" s="27"/>
      <c r="G22" s="27"/>
      <c r="H22" s="27"/>
      <c r="I22" s="27"/>
      <c r="J22" s="27"/>
      <c r="K22" s="24"/>
      <c r="L22" s="27"/>
      <c r="M22" s="27"/>
      <c r="N22" s="27"/>
      <c r="O22" s="27"/>
      <c r="P22" s="27"/>
      <c r="Q22" s="27"/>
      <c r="R22" s="27"/>
      <c r="S22" s="27">
        <f>SUM(C22:R22)</f>
        <v>1</v>
      </c>
    </row>
    <row r="23" spans="1:19" ht="12.75">
      <c r="A23" s="27">
        <f t="shared" si="0"/>
        <v>18</v>
      </c>
      <c r="B23" s="32" t="s">
        <v>47</v>
      </c>
      <c r="C23" s="24"/>
      <c r="D23" s="24">
        <v>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7">
        <f>SUM(C23:R23)</f>
        <v>1</v>
      </c>
    </row>
    <row r="24" spans="1:19" ht="12.75">
      <c r="A24" s="27">
        <f t="shared" si="0"/>
        <v>19</v>
      </c>
      <c r="B24" s="32" t="s">
        <v>38</v>
      </c>
      <c r="C24" s="24"/>
      <c r="D24" s="24"/>
      <c r="E24" s="24"/>
      <c r="F24" s="24">
        <v>1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7">
        <f>SUM(C24:R24)</f>
        <v>1</v>
      </c>
    </row>
    <row r="25" spans="1:19" ht="12.75">
      <c r="A25" s="27">
        <f t="shared" si="0"/>
        <v>20</v>
      </c>
      <c r="B25" s="8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7">
        <f>SUM(C25:R25)</f>
        <v>0</v>
      </c>
    </row>
    <row r="26" spans="1:19" ht="12.75" customHeight="1">
      <c r="A26" s="49" t="s">
        <v>15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.7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26:S27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85" zoomScaleNormal="85" workbookViewId="0" topLeftCell="B28">
      <selection activeCell="G32" sqref="G32:G33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4" max="4" width="36.7109375" style="0" bestFit="1" customWidth="1"/>
    <col min="7" max="7" width="36.7109375" style="0" bestFit="1" customWidth="1"/>
    <col min="9" max="9" width="11.140625" style="0" customWidth="1"/>
    <col min="10" max="10" width="36.7109375" style="0" bestFit="1" customWidth="1"/>
  </cols>
  <sheetData>
    <row r="1" spans="1:12" ht="12.75">
      <c r="A1" s="77" t="s">
        <v>20</v>
      </c>
      <c r="B1" s="77"/>
      <c r="C1" s="77"/>
      <c r="D1" s="77"/>
      <c r="E1" s="77"/>
      <c r="F1" s="77"/>
      <c r="G1" s="77" t="s">
        <v>20</v>
      </c>
      <c r="H1" s="77"/>
      <c r="I1" s="77"/>
      <c r="J1" s="77"/>
      <c r="K1" s="77"/>
      <c r="L1" s="77"/>
    </row>
    <row r="2" spans="1:12" ht="12.75">
      <c r="A2" s="87">
        <v>43226</v>
      </c>
      <c r="B2" s="88"/>
      <c r="C2" s="88"/>
      <c r="D2" s="87">
        <v>43226</v>
      </c>
      <c r="E2" s="88"/>
      <c r="F2" s="88"/>
      <c r="G2" s="87">
        <v>43233</v>
      </c>
      <c r="H2" s="88"/>
      <c r="I2" s="88"/>
      <c r="J2" s="87">
        <v>43233</v>
      </c>
      <c r="K2" s="88"/>
      <c r="L2" s="88"/>
    </row>
    <row r="3" spans="1:12" ht="12.75">
      <c r="A3" s="88" t="s">
        <v>11</v>
      </c>
      <c r="B3" s="88"/>
      <c r="C3" s="88"/>
      <c r="D3" s="88" t="s">
        <v>12</v>
      </c>
      <c r="E3" s="88"/>
      <c r="F3" s="88"/>
      <c r="G3" s="88" t="s">
        <v>11</v>
      </c>
      <c r="H3" s="88"/>
      <c r="I3" s="88"/>
      <c r="J3" s="88" t="s">
        <v>12</v>
      </c>
      <c r="K3" s="88"/>
      <c r="L3" s="88"/>
    </row>
    <row r="4" spans="1:12" ht="12.75">
      <c r="A4" s="2" t="s">
        <v>1</v>
      </c>
      <c r="B4" s="2" t="s">
        <v>17</v>
      </c>
      <c r="C4" s="2" t="s">
        <v>18</v>
      </c>
      <c r="D4" s="2" t="s">
        <v>1</v>
      </c>
      <c r="E4" s="2" t="s">
        <v>17</v>
      </c>
      <c r="F4" s="2" t="s">
        <v>18</v>
      </c>
      <c r="G4" s="2" t="s">
        <v>1</v>
      </c>
      <c r="H4" s="2" t="s">
        <v>17</v>
      </c>
      <c r="I4" s="2" t="s">
        <v>18</v>
      </c>
      <c r="J4" s="2" t="s">
        <v>1</v>
      </c>
      <c r="K4" s="2" t="s">
        <v>17</v>
      </c>
      <c r="L4" s="2" t="s">
        <v>18</v>
      </c>
    </row>
    <row r="5" spans="1:12" ht="13.5" customHeight="1">
      <c r="A5" s="31" t="s">
        <v>43</v>
      </c>
      <c r="B5" s="33">
        <v>142</v>
      </c>
      <c r="C5" s="27">
        <f aca="true" t="shared" si="0" ref="C5:C21">ABS(143-B5)</f>
        <v>1</v>
      </c>
      <c r="D5" s="39" t="s">
        <v>41</v>
      </c>
      <c r="E5" s="39">
        <v>1859</v>
      </c>
      <c r="F5" s="39">
        <f aca="true" t="shared" si="1" ref="F5:F21">ABS(1859-E5)</f>
        <v>0</v>
      </c>
      <c r="G5" s="39" t="s">
        <v>58</v>
      </c>
      <c r="H5" s="41">
        <v>24.7</v>
      </c>
      <c r="I5" s="41">
        <f aca="true" t="shared" si="2" ref="I5:I16">ABS(24.4-H5)</f>
        <v>0.3000000000000007</v>
      </c>
      <c r="J5" s="39" t="s">
        <v>58</v>
      </c>
      <c r="K5" s="39">
        <v>13</v>
      </c>
      <c r="L5" s="39">
        <f aca="true" t="shared" si="3" ref="L5:L16">ABS(15-K5)</f>
        <v>2</v>
      </c>
    </row>
    <row r="6" spans="1:12" ht="13.5" customHeight="1">
      <c r="A6" s="31" t="s">
        <v>48</v>
      </c>
      <c r="B6" s="33">
        <v>142</v>
      </c>
      <c r="C6" s="27">
        <f t="shared" si="0"/>
        <v>1</v>
      </c>
      <c r="D6" s="31" t="s">
        <v>46</v>
      </c>
      <c r="E6" s="31">
        <v>1858</v>
      </c>
      <c r="F6" s="31">
        <f t="shared" si="1"/>
        <v>1</v>
      </c>
      <c r="G6" s="32" t="s">
        <v>42</v>
      </c>
      <c r="H6" s="27">
        <v>23.7</v>
      </c>
      <c r="I6" s="27">
        <f t="shared" si="2"/>
        <v>0.6999999999999993</v>
      </c>
      <c r="J6" s="31" t="s">
        <v>27</v>
      </c>
      <c r="K6" s="31">
        <v>19</v>
      </c>
      <c r="L6" s="31">
        <f t="shared" si="3"/>
        <v>4</v>
      </c>
    </row>
    <row r="7" spans="1:12" ht="13.5" customHeight="1">
      <c r="A7" s="31" t="s">
        <v>50</v>
      </c>
      <c r="B7" s="33">
        <v>144</v>
      </c>
      <c r="C7" s="27">
        <f t="shared" si="0"/>
        <v>1</v>
      </c>
      <c r="D7" s="31" t="s">
        <v>50</v>
      </c>
      <c r="E7" s="31">
        <v>1862</v>
      </c>
      <c r="F7" s="31">
        <f t="shared" si="1"/>
        <v>3</v>
      </c>
      <c r="G7" s="31" t="s">
        <v>57</v>
      </c>
      <c r="H7" s="27">
        <v>23.4</v>
      </c>
      <c r="I7" s="27">
        <f t="shared" si="2"/>
        <v>1</v>
      </c>
      <c r="J7" s="31" t="s">
        <v>38</v>
      </c>
      <c r="K7" s="31">
        <v>27</v>
      </c>
      <c r="L7" s="31">
        <f t="shared" si="3"/>
        <v>12</v>
      </c>
    </row>
    <row r="8" spans="1:12" ht="13.5" customHeight="1">
      <c r="A8" s="39" t="s">
        <v>52</v>
      </c>
      <c r="B8" s="40">
        <v>144</v>
      </c>
      <c r="C8" s="41">
        <f t="shared" si="0"/>
        <v>1</v>
      </c>
      <c r="D8" s="31" t="s">
        <v>47</v>
      </c>
      <c r="E8" s="31">
        <v>1862</v>
      </c>
      <c r="F8" s="31">
        <f t="shared" si="1"/>
        <v>3</v>
      </c>
      <c r="G8" s="31" t="s">
        <v>56</v>
      </c>
      <c r="H8" s="27">
        <v>21.6</v>
      </c>
      <c r="I8" s="27">
        <f t="shared" si="2"/>
        <v>2.799999999999997</v>
      </c>
      <c r="J8" s="31" t="s">
        <v>57</v>
      </c>
      <c r="K8" s="31">
        <v>38</v>
      </c>
      <c r="L8" s="31">
        <f t="shared" si="3"/>
        <v>23</v>
      </c>
    </row>
    <row r="9" spans="1:12" ht="13.5" customHeight="1">
      <c r="A9" s="30" t="s">
        <v>35</v>
      </c>
      <c r="B9" s="24">
        <v>144</v>
      </c>
      <c r="C9" s="27">
        <f t="shared" si="0"/>
        <v>1</v>
      </c>
      <c r="D9" s="31" t="s">
        <v>51</v>
      </c>
      <c r="E9" s="31">
        <v>1867</v>
      </c>
      <c r="F9" s="31">
        <f t="shared" si="1"/>
        <v>8</v>
      </c>
      <c r="G9" s="31" t="s">
        <v>47</v>
      </c>
      <c r="H9" s="27">
        <v>27.4</v>
      </c>
      <c r="I9" s="27">
        <f t="shared" si="2"/>
        <v>3</v>
      </c>
      <c r="J9" s="31" t="s">
        <v>43</v>
      </c>
      <c r="K9" s="31">
        <v>42</v>
      </c>
      <c r="L9" s="31">
        <f t="shared" si="3"/>
        <v>27</v>
      </c>
    </row>
    <row r="10" spans="1:12" ht="13.5" customHeight="1">
      <c r="A10" s="31" t="s">
        <v>41</v>
      </c>
      <c r="B10" s="33">
        <v>139</v>
      </c>
      <c r="C10" s="27">
        <f t="shared" si="0"/>
        <v>4</v>
      </c>
      <c r="D10" s="31" t="s">
        <v>24</v>
      </c>
      <c r="E10" s="31">
        <v>1870</v>
      </c>
      <c r="F10" s="31">
        <f t="shared" si="1"/>
        <v>11</v>
      </c>
      <c r="G10" s="31" t="s">
        <v>45</v>
      </c>
      <c r="H10" s="27">
        <v>29.4</v>
      </c>
      <c r="I10" s="27">
        <f t="shared" si="2"/>
        <v>5</v>
      </c>
      <c r="J10" s="31" t="s">
        <v>45</v>
      </c>
      <c r="K10" s="31">
        <v>55</v>
      </c>
      <c r="L10" s="31">
        <f t="shared" si="3"/>
        <v>40</v>
      </c>
    </row>
    <row r="11" spans="1:12" ht="13.5" customHeight="1">
      <c r="A11" s="31" t="s">
        <v>49</v>
      </c>
      <c r="B11" s="33">
        <v>149</v>
      </c>
      <c r="C11" s="27">
        <f t="shared" si="0"/>
        <v>6</v>
      </c>
      <c r="D11" s="31" t="s">
        <v>27</v>
      </c>
      <c r="E11" s="31">
        <v>1847</v>
      </c>
      <c r="F11" s="31">
        <f t="shared" si="1"/>
        <v>12</v>
      </c>
      <c r="G11" s="30" t="s">
        <v>35</v>
      </c>
      <c r="H11" s="24">
        <v>18.5</v>
      </c>
      <c r="I11" s="27">
        <f t="shared" si="2"/>
        <v>5.899999999999999</v>
      </c>
      <c r="J11" s="31" t="s">
        <v>59</v>
      </c>
      <c r="K11" s="31">
        <v>58</v>
      </c>
      <c r="L11" s="31">
        <f t="shared" si="3"/>
        <v>43</v>
      </c>
    </row>
    <row r="12" spans="1:12" ht="13.5" customHeight="1">
      <c r="A12" s="31" t="s">
        <v>38</v>
      </c>
      <c r="B12" s="33">
        <v>151</v>
      </c>
      <c r="C12" s="27">
        <f t="shared" si="0"/>
        <v>8</v>
      </c>
      <c r="D12" s="31" t="s">
        <v>38</v>
      </c>
      <c r="E12" s="31">
        <v>1877</v>
      </c>
      <c r="F12" s="31">
        <f t="shared" si="1"/>
        <v>18</v>
      </c>
      <c r="G12" s="31" t="s">
        <v>43</v>
      </c>
      <c r="H12" s="27">
        <v>12.6</v>
      </c>
      <c r="I12" s="27">
        <f t="shared" si="2"/>
        <v>11.799999999999999</v>
      </c>
      <c r="J12" s="31" t="s">
        <v>24</v>
      </c>
      <c r="K12" s="31">
        <v>97</v>
      </c>
      <c r="L12" s="31">
        <f t="shared" si="3"/>
        <v>82</v>
      </c>
    </row>
    <row r="13" spans="1:12" ht="13.5" customHeight="1">
      <c r="A13" s="31" t="s">
        <v>46</v>
      </c>
      <c r="B13" s="33">
        <v>135</v>
      </c>
      <c r="C13" s="27">
        <f t="shared" si="0"/>
        <v>8</v>
      </c>
      <c r="D13" s="31" t="s">
        <v>43</v>
      </c>
      <c r="E13" s="31">
        <v>1884</v>
      </c>
      <c r="F13" s="31">
        <f t="shared" si="1"/>
        <v>25</v>
      </c>
      <c r="G13" s="31" t="s">
        <v>59</v>
      </c>
      <c r="H13" s="27">
        <v>38.6</v>
      </c>
      <c r="I13" s="27">
        <f t="shared" si="2"/>
        <v>14.200000000000003</v>
      </c>
      <c r="J13" s="30" t="s">
        <v>35</v>
      </c>
      <c r="K13" s="31">
        <v>101</v>
      </c>
      <c r="L13" s="31">
        <f t="shared" si="3"/>
        <v>86</v>
      </c>
    </row>
    <row r="14" spans="1:12" ht="13.5" customHeight="1">
      <c r="A14" s="32" t="s">
        <v>42</v>
      </c>
      <c r="B14" s="33">
        <v>134</v>
      </c>
      <c r="C14" s="27">
        <f t="shared" si="0"/>
        <v>9</v>
      </c>
      <c r="D14" s="30" t="s">
        <v>35</v>
      </c>
      <c r="E14" s="31">
        <v>1831</v>
      </c>
      <c r="F14" s="31">
        <f t="shared" si="1"/>
        <v>28</v>
      </c>
      <c r="G14" s="31" t="s">
        <v>27</v>
      </c>
      <c r="H14" s="27">
        <v>45.9</v>
      </c>
      <c r="I14" s="27">
        <f t="shared" si="2"/>
        <v>21.5</v>
      </c>
      <c r="J14" s="31" t="s">
        <v>56</v>
      </c>
      <c r="K14" s="31">
        <v>173</v>
      </c>
      <c r="L14" s="31">
        <f t="shared" si="3"/>
        <v>158</v>
      </c>
    </row>
    <row r="15" spans="1:12" ht="13.5" customHeight="1">
      <c r="A15" s="31" t="s">
        <v>51</v>
      </c>
      <c r="B15" s="33">
        <v>130</v>
      </c>
      <c r="C15" s="27">
        <f t="shared" si="0"/>
        <v>13</v>
      </c>
      <c r="D15" s="31" t="s">
        <v>48</v>
      </c>
      <c r="E15" s="31">
        <v>1825</v>
      </c>
      <c r="F15" s="31">
        <f t="shared" si="1"/>
        <v>34</v>
      </c>
      <c r="G15" s="31" t="s">
        <v>24</v>
      </c>
      <c r="H15" s="27">
        <v>73</v>
      </c>
      <c r="I15" s="27">
        <f t="shared" si="2"/>
        <v>48.6</v>
      </c>
      <c r="J15" s="32" t="s">
        <v>42</v>
      </c>
      <c r="K15" s="31">
        <v>310</v>
      </c>
      <c r="L15" s="31">
        <f t="shared" si="3"/>
        <v>295</v>
      </c>
    </row>
    <row r="16" spans="1:12" ht="13.5" customHeight="1">
      <c r="A16" s="31" t="s">
        <v>27</v>
      </c>
      <c r="B16" s="33">
        <v>129</v>
      </c>
      <c r="C16" s="27">
        <f t="shared" si="0"/>
        <v>14</v>
      </c>
      <c r="D16" s="31" t="s">
        <v>45</v>
      </c>
      <c r="E16" s="31">
        <v>1821</v>
      </c>
      <c r="F16" s="31">
        <f t="shared" si="1"/>
        <v>38</v>
      </c>
      <c r="G16" s="31" t="s">
        <v>38</v>
      </c>
      <c r="H16" s="27">
        <v>81.5</v>
      </c>
      <c r="I16" s="27">
        <f t="shared" si="2"/>
        <v>57.1</v>
      </c>
      <c r="J16" s="31" t="s">
        <v>47</v>
      </c>
      <c r="K16" s="31">
        <v>569</v>
      </c>
      <c r="L16" s="31">
        <f t="shared" si="3"/>
        <v>554</v>
      </c>
    </row>
    <row r="17" spans="1:12" ht="13.5" customHeight="1">
      <c r="A17" s="31" t="s">
        <v>44</v>
      </c>
      <c r="B17" s="33">
        <v>128</v>
      </c>
      <c r="C17" s="27">
        <f t="shared" si="0"/>
        <v>15</v>
      </c>
      <c r="D17" s="31" t="s">
        <v>49</v>
      </c>
      <c r="E17" s="31">
        <v>1773</v>
      </c>
      <c r="F17" s="31">
        <f t="shared" si="1"/>
        <v>86</v>
      </c>
      <c r="G17" s="31"/>
      <c r="H17" s="33"/>
      <c r="I17" s="27"/>
      <c r="J17" s="31"/>
      <c r="K17" s="31"/>
      <c r="L17" s="31"/>
    </row>
    <row r="18" spans="1:12" ht="13.5" customHeight="1">
      <c r="A18" s="31" t="s">
        <v>47</v>
      </c>
      <c r="B18" s="33">
        <v>128</v>
      </c>
      <c r="C18" s="27">
        <f t="shared" si="0"/>
        <v>15</v>
      </c>
      <c r="D18" s="32" t="s">
        <v>42</v>
      </c>
      <c r="E18" s="31">
        <v>1742</v>
      </c>
      <c r="F18" s="31">
        <f t="shared" si="1"/>
        <v>117</v>
      </c>
      <c r="G18" s="31"/>
      <c r="H18" s="33"/>
      <c r="I18" s="27"/>
      <c r="J18" s="32"/>
      <c r="K18" s="31"/>
      <c r="L18" s="31"/>
    </row>
    <row r="19" spans="1:12" ht="13.5" customHeight="1">
      <c r="A19" s="31" t="s">
        <v>24</v>
      </c>
      <c r="B19" s="33">
        <v>128</v>
      </c>
      <c r="C19" s="27">
        <f t="shared" si="0"/>
        <v>15</v>
      </c>
      <c r="D19" s="31" t="s">
        <v>44</v>
      </c>
      <c r="E19" s="31">
        <v>1737</v>
      </c>
      <c r="F19" s="31">
        <f t="shared" si="1"/>
        <v>122</v>
      </c>
      <c r="G19" s="31"/>
      <c r="H19" s="33"/>
      <c r="I19" s="27"/>
      <c r="J19" s="31"/>
      <c r="K19" s="31"/>
      <c r="L19" s="31"/>
    </row>
    <row r="20" spans="1:12" ht="13.5" customHeight="1">
      <c r="A20" s="31" t="s">
        <v>39</v>
      </c>
      <c r="B20" s="33">
        <v>160</v>
      </c>
      <c r="C20" s="27">
        <f t="shared" si="0"/>
        <v>17</v>
      </c>
      <c r="D20" s="31" t="s">
        <v>52</v>
      </c>
      <c r="E20" s="31">
        <v>1736</v>
      </c>
      <c r="F20" s="31">
        <f t="shared" si="1"/>
        <v>123</v>
      </c>
      <c r="G20" s="31"/>
      <c r="H20" s="33"/>
      <c r="I20" s="27"/>
      <c r="J20" s="31"/>
      <c r="K20" s="31"/>
      <c r="L20" s="31"/>
    </row>
    <row r="21" spans="1:12" ht="13.5" customHeight="1">
      <c r="A21" s="31" t="s">
        <v>45</v>
      </c>
      <c r="B21" s="33">
        <v>82</v>
      </c>
      <c r="C21" s="27">
        <f t="shared" si="0"/>
        <v>61</v>
      </c>
      <c r="D21" s="31" t="s">
        <v>39</v>
      </c>
      <c r="E21" s="31">
        <v>1578</v>
      </c>
      <c r="F21" s="31">
        <f t="shared" si="1"/>
        <v>281</v>
      </c>
      <c r="G21" s="31"/>
      <c r="H21" s="33"/>
      <c r="I21" s="27"/>
      <c r="J21" s="31"/>
      <c r="K21" s="31"/>
      <c r="L21" s="31"/>
    </row>
    <row r="22" spans="1:12" ht="13.5" customHeight="1">
      <c r="A22" s="30"/>
      <c r="B22" s="24"/>
      <c r="C22" s="27"/>
      <c r="D22" s="31"/>
      <c r="E22" s="30"/>
      <c r="F22" s="31"/>
      <c r="G22" s="30"/>
      <c r="H22" s="24"/>
      <c r="I22" s="27"/>
      <c r="J22" s="31"/>
      <c r="K22" s="30"/>
      <c r="L22" s="31"/>
    </row>
    <row r="23" spans="1:12" ht="12.75">
      <c r="A23" s="81" t="s">
        <v>19</v>
      </c>
      <c r="B23" s="82"/>
      <c r="C23" s="82"/>
      <c r="D23" s="82"/>
      <c r="E23" s="82"/>
      <c r="F23" s="83"/>
      <c r="G23" s="81" t="s">
        <v>19</v>
      </c>
      <c r="H23" s="82"/>
      <c r="I23" s="82"/>
      <c r="J23" s="82"/>
      <c r="K23" s="82"/>
      <c r="L23" s="83"/>
    </row>
    <row r="24" spans="1:12" ht="12.75" customHeight="1">
      <c r="A24" s="84" t="s">
        <v>22</v>
      </c>
      <c r="B24" s="84"/>
      <c r="C24" s="84"/>
      <c r="D24" s="84" t="s">
        <v>23</v>
      </c>
      <c r="E24" s="84"/>
      <c r="F24" s="84"/>
      <c r="G24" s="84" t="s">
        <v>22</v>
      </c>
      <c r="H24" s="84"/>
      <c r="I24" s="84"/>
      <c r="J24" s="84" t="s">
        <v>23</v>
      </c>
      <c r="K24" s="84"/>
      <c r="L24" s="84"/>
    </row>
    <row r="25" spans="1:12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2.75">
      <c r="A26" s="85" t="s">
        <v>54</v>
      </c>
      <c r="B26" s="84"/>
      <c r="C26" s="84"/>
      <c r="D26" s="86" t="s">
        <v>53</v>
      </c>
      <c r="E26" s="84"/>
      <c r="F26" s="84"/>
      <c r="G26" s="85" t="s">
        <v>60</v>
      </c>
      <c r="H26" s="84"/>
      <c r="I26" s="84"/>
      <c r="J26" s="86" t="s">
        <v>61</v>
      </c>
      <c r="K26" s="84"/>
      <c r="L26" s="84"/>
    </row>
    <row r="27" spans="1:12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2.75">
      <c r="A28" s="77" t="s">
        <v>20</v>
      </c>
      <c r="B28" s="77"/>
      <c r="C28" s="77"/>
      <c r="D28" s="77"/>
      <c r="E28" s="77"/>
      <c r="F28" s="77"/>
      <c r="G28" s="77" t="s">
        <v>20</v>
      </c>
      <c r="H28" s="77"/>
      <c r="I28" s="77"/>
      <c r="J28" s="77"/>
      <c r="K28" s="77"/>
      <c r="L28" s="77"/>
    </row>
    <row r="29" spans="1:12" ht="12.75">
      <c r="A29" s="87">
        <v>43240</v>
      </c>
      <c r="B29" s="88"/>
      <c r="C29" s="88"/>
      <c r="D29" s="87">
        <v>43240</v>
      </c>
      <c r="E29" s="88"/>
      <c r="F29" s="88"/>
      <c r="G29" s="87">
        <v>43247</v>
      </c>
      <c r="H29" s="88"/>
      <c r="I29" s="88"/>
      <c r="J29" s="87">
        <v>43247</v>
      </c>
      <c r="K29" s="88"/>
      <c r="L29" s="88"/>
    </row>
    <row r="30" spans="1:12" ht="12.75">
      <c r="A30" s="88" t="s">
        <v>11</v>
      </c>
      <c r="B30" s="88"/>
      <c r="C30" s="88"/>
      <c r="D30" s="88" t="s">
        <v>12</v>
      </c>
      <c r="E30" s="88"/>
      <c r="F30" s="88"/>
      <c r="G30" s="88" t="s">
        <v>11</v>
      </c>
      <c r="H30" s="88"/>
      <c r="I30" s="88"/>
      <c r="J30" s="88" t="s">
        <v>12</v>
      </c>
      <c r="K30" s="88"/>
      <c r="L30" s="88"/>
    </row>
    <row r="31" spans="1:12" ht="12.75">
      <c r="A31" s="2" t="s">
        <v>1</v>
      </c>
      <c r="B31" s="2" t="s">
        <v>17</v>
      </c>
      <c r="C31" s="2" t="s">
        <v>18</v>
      </c>
      <c r="D31" s="2" t="s">
        <v>1</v>
      </c>
      <c r="E31" s="2" t="s">
        <v>17</v>
      </c>
      <c r="F31" s="2" t="s">
        <v>18</v>
      </c>
      <c r="G31" s="2" t="s">
        <v>1</v>
      </c>
      <c r="H31" s="2" t="s">
        <v>17</v>
      </c>
      <c r="I31" s="2" t="s">
        <v>18</v>
      </c>
      <c r="J31" s="2" t="s">
        <v>1</v>
      </c>
      <c r="K31" s="2" t="s">
        <v>17</v>
      </c>
      <c r="L31" s="2" t="s">
        <v>18</v>
      </c>
    </row>
    <row r="32" spans="1:12" ht="12.75">
      <c r="A32" s="39" t="s">
        <v>69</v>
      </c>
      <c r="B32" s="40">
        <v>537</v>
      </c>
      <c r="C32" s="41">
        <f aca="true" t="shared" si="4" ref="C32:C48">ABS(587-B32)</f>
        <v>50</v>
      </c>
      <c r="D32" s="39" t="s">
        <v>27</v>
      </c>
      <c r="E32" s="39">
        <v>361</v>
      </c>
      <c r="F32" s="39">
        <f aca="true" t="shared" si="5" ref="F32:F48">ABS(351-E32)</f>
        <v>10</v>
      </c>
      <c r="G32" s="89" t="s">
        <v>35</v>
      </c>
      <c r="H32" s="90">
        <v>0.19</v>
      </c>
      <c r="I32" s="41">
        <f>ABS(0.2-H32)</f>
        <v>0.010000000000000009</v>
      </c>
      <c r="J32" s="39" t="s">
        <v>72</v>
      </c>
      <c r="K32" s="39">
        <v>151</v>
      </c>
      <c r="L32" s="39">
        <f>ABS(149-K32)</f>
        <v>2</v>
      </c>
    </row>
    <row r="33" spans="1:12" ht="12.75">
      <c r="A33" s="31" t="s">
        <v>72</v>
      </c>
      <c r="B33" s="33">
        <v>483</v>
      </c>
      <c r="C33" s="27">
        <f t="shared" si="4"/>
        <v>104</v>
      </c>
      <c r="D33" s="31" t="s">
        <v>56</v>
      </c>
      <c r="E33" s="31">
        <v>338</v>
      </c>
      <c r="F33" s="31">
        <f t="shared" si="5"/>
        <v>13</v>
      </c>
      <c r="G33" s="31" t="s">
        <v>78</v>
      </c>
      <c r="H33" s="33">
        <v>0.18</v>
      </c>
      <c r="I33" s="27">
        <f>ABS(0.2-H33)</f>
        <v>0.020000000000000018</v>
      </c>
      <c r="J33" s="31" t="s">
        <v>80</v>
      </c>
      <c r="K33" s="31">
        <v>133</v>
      </c>
      <c r="L33" s="31">
        <f>ABS(149-K33)</f>
        <v>16</v>
      </c>
    </row>
    <row r="34" spans="1:12" ht="12.75">
      <c r="A34" s="31" t="s">
        <v>43</v>
      </c>
      <c r="B34" s="33">
        <v>420</v>
      </c>
      <c r="C34" s="27">
        <f t="shared" si="4"/>
        <v>167</v>
      </c>
      <c r="D34" s="31" t="s">
        <v>57</v>
      </c>
      <c r="E34" s="31">
        <v>330</v>
      </c>
      <c r="F34" s="31">
        <f t="shared" si="5"/>
        <v>21</v>
      </c>
      <c r="G34" s="31" t="s">
        <v>43</v>
      </c>
      <c r="H34" s="33">
        <v>0.175</v>
      </c>
      <c r="I34" s="27">
        <f>ABS(0.2-H34)</f>
        <v>0.025000000000000022</v>
      </c>
      <c r="J34" s="32" t="s">
        <v>42</v>
      </c>
      <c r="K34" s="31">
        <v>133</v>
      </c>
      <c r="L34" s="31">
        <f>ABS(149-K34)</f>
        <v>16</v>
      </c>
    </row>
    <row r="35" spans="1:12" ht="12.75">
      <c r="A35" s="31" t="s">
        <v>27</v>
      </c>
      <c r="B35" s="33">
        <v>420</v>
      </c>
      <c r="C35" s="27">
        <f t="shared" si="4"/>
        <v>167</v>
      </c>
      <c r="D35" s="31" t="s">
        <v>73</v>
      </c>
      <c r="E35" s="31">
        <v>330</v>
      </c>
      <c r="F35" s="31">
        <f t="shared" si="5"/>
        <v>21</v>
      </c>
      <c r="G35" s="31" t="s">
        <v>79</v>
      </c>
      <c r="H35" s="33">
        <v>0.25</v>
      </c>
      <c r="I35" s="27">
        <f>ABS(0.2-H35)</f>
        <v>0.04999999999999999</v>
      </c>
      <c r="J35" s="30" t="s">
        <v>35</v>
      </c>
      <c r="K35" s="31">
        <v>178</v>
      </c>
      <c r="L35" s="31">
        <f>ABS(149-K35)</f>
        <v>29</v>
      </c>
    </row>
    <row r="36" spans="1:12" ht="12.75">
      <c r="A36" s="31" t="s">
        <v>70</v>
      </c>
      <c r="B36" s="33">
        <v>402</v>
      </c>
      <c r="C36" s="27">
        <f t="shared" si="4"/>
        <v>185</v>
      </c>
      <c r="D36" s="31" t="s">
        <v>24</v>
      </c>
      <c r="E36" s="31">
        <v>383</v>
      </c>
      <c r="F36" s="31">
        <f t="shared" si="5"/>
        <v>32</v>
      </c>
      <c r="G36" s="31" t="s">
        <v>27</v>
      </c>
      <c r="H36" s="33">
        <v>0.27</v>
      </c>
      <c r="I36" s="27">
        <f>ABS(0.2-H36)</f>
        <v>0.07</v>
      </c>
      <c r="J36" s="31" t="s">
        <v>78</v>
      </c>
      <c r="K36" s="31">
        <v>113</v>
      </c>
      <c r="L36" s="31">
        <f>ABS(149-K36)</f>
        <v>36</v>
      </c>
    </row>
    <row r="37" spans="1:12" ht="12.75">
      <c r="A37" s="31" t="s">
        <v>71</v>
      </c>
      <c r="B37" s="33">
        <v>375</v>
      </c>
      <c r="C37" s="27">
        <f t="shared" si="4"/>
        <v>212</v>
      </c>
      <c r="D37" s="31" t="s">
        <v>68</v>
      </c>
      <c r="E37" s="31">
        <v>315</v>
      </c>
      <c r="F37" s="31">
        <f t="shared" si="5"/>
        <v>36</v>
      </c>
      <c r="G37" s="32" t="s">
        <v>42</v>
      </c>
      <c r="H37" s="33">
        <v>0.33</v>
      </c>
      <c r="I37" s="27">
        <f>ABS(0.2-H37)</f>
        <v>0.13</v>
      </c>
      <c r="J37" s="31" t="s">
        <v>24</v>
      </c>
      <c r="K37" s="31">
        <v>207</v>
      </c>
      <c r="L37" s="31">
        <f>ABS(149-K37)</f>
        <v>58</v>
      </c>
    </row>
    <row r="38" spans="1:12" ht="12.75">
      <c r="A38" s="31" t="s">
        <v>47</v>
      </c>
      <c r="B38" s="33">
        <v>369</v>
      </c>
      <c r="C38" s="27">
        <f t="shared" si="4"/>
        <v>218</v>
      </c>
      <c r="D38" s="31" t="s">
        <v>69</v>
      </c>
      <c r="E38" s="31">
        <v>313</v>
      </c>
      <c r="F38" s="31">
        <f t="shared" si="5"/>
        <v>38</v>
      </c>
      <c r="G38" s="31" t="s">
        <v>72</v>
      </c>
      <c r="H38" s="33">
        <v>0.06</v>
      </c>
      <c r="I38" s="27">
        <f>ABS(0.2-H38)</f>
        <v>0.14</v>
      </c>
      <c r="J38" s="31" t="s">
        <v>83</v>
      </c>
      <c r="K38" s="31">
        <v>250</v>
      </c>
      <c r="L38" s="31">
        <f>ABS(149-K38)</f>
        <v>101</v>
      </c>
    </row>
    <row r="39" spans="1:12" ht="12.75">
      <c r="A39" s="31" t="s">
        <v>67</v>
      </c>
      <c r="B39" s="33">
        <v>345</v>
      </c>
      <c r="C39" s="27">
        <f t="shared" si="4"/>
        <v>242</v>
      </c>
      <c r="D39" s="32" t="s">
        <v>42</v>
      </c>
      <c r="E39" s="31">
        <v>390</v>
      </c>
      <c r="F39" s="31">
        <f t="shared" si="5"/>
        <v>39</v>
      </c>
      <c r="G39" s="31" t="s">
        <v>47</v>
      </c>
      <c r="H39" s="33">
        <v>0.05</v>
      </c>
      <c r="I39" s="27">
        <f>ABS(0.2-H39)</f>
        <v>0.15000000000000002</v>
      </c>
      <c r="J39" s="31" t="s">
        <v>27</v>
      </c>
      <c r="K39" s="31">
        <v>270</v>
      </c>
      <c r="L39" s="31">
        <f>ABS(149-K39)</f>
        <v>121</v>
      </c>
    </row>
    <row r="40" spans="1:12" ht="12.75">
      <c r="A40" s="31" t="s">
        <v>66</v>
      </c>
      <c r="B40" s="33">
        <v>327</v>
      </c>
      <c r="C40" s="27">
        <f t="shared" si="4"/>
        <v>260</v>
      </c>
      <c r="D40" s="31" t="s">
        <v>66</v>
      </c>
      <c r="E40" s="31">
        <v>298</v>
      </c>
      <c r="F40" s="31">
        <f t="shared" si="5"/>
        <v>53</v>
      </c>
      <c r="G40" s="31" t="s">
        <v>83</v>
      </c>
      <c r="H40" s="33">
        <v>0.05</v>
      </c>
      <c r="I40" s="27">
        <f>ABS(0.2-H40)</f>
        <v>0.15000000000000002</v>
      </c>
      <c r="J40" s="31" t="s">
        <v>47</v>
      </c>
      <c r="K40" s="31">
        <v>278</v>
      </c>
      <c r="L40" s="31">
        <f>ABS(149-K40)</f>
        <v>129</v>
      </c>
    </row>
    <row r="41" spans="1:12" ht="12.75">
      <c r="A41" s="31" t="s">
        <v>68</v>
      </c>
      <c r="B41" s="33">
        <v>325</v>
      </c>
      <c r="C41" s="27">
        <f t="shared" si="4"/>
        <v>262</v>
      </c>
      <c r="D41" s="31" t="s">
        <v>43</v>
      </c>
      <c r="E41" s="31">
        <v>420</v>
      </c>
      <c r="F41" s="31">
        <f t="shared" si="5"/>
        <v>69</v>
      </c>
      <c r="G41" s="31" t="s">
        <v>24</v>
      </c>
      <c r="H41" s="33">
        <v>0.03</v>
      </c>
      <c r="I41" s="27">
        <f>ABS(0.2-H41)</f>
        <v>0.17</v>
      </c>
      <c r="J41" s="31" t="s">
        <v>56</v>
      </c>
      <c r="K41" s="31">
        <v>348.5</v>
      </c>
      <c r="L41" s="31">
        <f>ABS(149-K41)</f>
        <v>199.5</v>
      </c>
    </row>
    <row r="42" spans="1:12" ht="12.75">
      <c r="A42" s="30" t="s">
        <v>35</v>
      </c>
      <c r="B42" s="24">
        <v>872</v>
      </c>
      <c r="C42" s="27">
        <f t="shared" si="4"/>
        <v>285</v>
      </c>
      <c r="D42" s="31" t="s">
        <v>47</v>
      </c>
      <c r="E42" s="31">
        <v>275</v>
      </c>
      <c r="F42" s="31">
        <f t="shared" si="5"/>
        <v>76</v>
      </c>
      <c r="G42" s="31" t="s">
        <v>56</v>
      </c>
      <c r="H42" s="33">
        <v>0.49</v>
      </c>
      <c r="I42" s="27">
        <f>ABS(0.2-H42)</f>
        <v>0.29</v>
      </c>
      <c r="J42" s="31" t="s">
        <v>82</v>
      </c>
      <c r="K42" s="31">
        <v>357</v>
      </c>
      <c r="L42" s="31">
        <f>ABS(149-K42)</f>
        <v>208</v>
      </c>
    </row>
    <row r="43" spans="1:12" ht="12.75">
      <c r="A43" s="31" t="s">
        <v>57</v>
      </c>
      <c r="B43" s="33">
        <v>297</v>
      </c>
      <c r="C43" s="27">
        <f t="shared" si="4"/>
        <v>290</v>
      </c>
      <c r="D43" s="30" t="s">
        <v>35</v>
      </c>
      <c r="E43" s="31">
        <v>261</v>
      </c>
      <c r="F43" s="31">
        <f t="shared" si="5"/>
        <v>90</v>
      </c>
      <c r="G43" s="31" t="s">
        <v>81</v>
      </c>
      <c r="H43" s="33">
        <v>0.55</v>
      </c>
      <c r="I43" s="27">
        <f>ABS(0.2-H43)</f>
        <v>0.35000000000000003</v>
      </c>
      <c r="J43" s="31" t="s">
        <v>79</v>
      </c>
      <c r="K43" s="31">
        <v>368</v>
      </c>
      <c r="L43" s="31">
        <f>ABS(149-K43)</f>
        <v>219</v>
      </c>
    </row>
    <row r="44" spans="1:12" ht="12.75">
      <c r="A44" s="31" t="s">
        <v>56</v>
      </c>
      <c r="B44" s="33">
        <v>269</v>
      </c>
      <c r="C44" s="27">
        <f t="shared" si="4"/>
        <v>318</v>
      </c>
      <c r="D44" s="31" t="s">
        <v>67</v>
      </c>
      <c r="E44" s="31">
        <v>496</v>
      </c>
      <c r="F44" s="31">
        <f t="shared" si="5"/>
        <v>145</v>
      </c>
      <c r="G44" s="31" t="s">
        <v>80</v>
      </c>
      <c r="H44" s="33">
        <v>0.89</v>
      </c>
      <c r="I44" s="27">
        <f>ABS(0.2-H44)</f>
        <v>0.69</v>
      </c>
      <c r="J44" s="31" t="s">
        <v>43</v>
      </c>
      <c r="K44" s="31">
        <v>400</v>
      </c>
      <c r="L44" s="31">
        <f>ABS(149-K44)</f>
        <v>251</v>
      </c>
    </row>
    <row r="45" spans="1:12" ht="12.75">
      <c r="A45" s="31" t="s">
        <v>24</v>
      </c>
      <c r="B45" s="33">
        <v>960</v>
      </c>
      <c r="C45" s="27">
        <f t="shared" si="4"/>
        <v>373</v>
      </c>
      <c r="D45" s="31" t="s">
        <v>45</v>
      </c>
      <c r="E45" s="31">
        <v>570</v>
      </c>
      <c r="F45" s="31">
        <f t="shared" si="5"/>
        <v>219</v>
      </c>
      <c r="G45" s="31" t="s">
        <v>82</v>
      </c>
      <c r="H45" s="33">
        <v>2.38</v>
      </c>
      <c r="I45" s="27">
        <f>ABS(0.2-H45)</f>
        <v>2.1799999999999997</v>
      </c>
      <c r="J45" s="31" t="s">
        <v>81</v>
      </c>
      <c r="K45" s="31">
        <v>560</v>
      </c>
      <c r="L45" s="31">
        <f>ABS(149-K45)</f>
        <v>411</v>
      </c>
    </row>
    <row r="46" spans="1:12" ht="12.75">
      <c r="A46" s="31" t="s">
        <v>62</v>
      </c>
      <c r="B46" s="33">
        <v>210</v>
      </c>
      <c r="C46" s="27">
        <f t="shared" si="4"/>
        <v>377</v>
      </c>
      <c r="D46" s="31" t="s">
        <v>71</v>
      </c>
      <c r="E46" s="31">
        <v>35</v>
      </c>
      <c r="F46" s="31">
        <f t="shared" si="5"/>
        <v>316</v>
      </c>
      <c r="G46" s="31"/>
      <c r="H46" s="33"/>
      <c r="I46" s="41"/>
      <c r="J46" s="31"/>
      <c r="K46" s="31"/>
      <c r="L46" s="31"/>
    </row>
    <row r="47" spans="1:12" ht="12.75">
      <c r="A47" s="31" t="s">
        <v>45</v>
      </c>
      <c r="B47" s="33">
        <v>975</v>
      </c>
      <c r="C47" s="27">
        <f t="shared" si="4"/>
        <v>388</v>
      </c>
      <c r="D47" s="31" t="s">
        <v>62</v>
      </c>
      <c r="E47" s="31">
        <v>31</v>
      </c>
      <c r="F47" s="31">
        <f t="shared" si="5"/>
        <v>320</v>
      </c>
      <c r="G47" s="31"/>
      <c r="H47" s="33"/>
      <c r="I47" s="41"/>
      <c r="J47" s="31"/>
      <c r="K47" s="31"/>
      <c r="L47" s="31"/>
    </row>
    <row r="48" spans="1:12" ht="12.75" customHeight="1">
      <c r="A48" s="32" t="s">
        <v>42</v>
      </c>
      <c r="B48" s="33">
        <v>1200</v>
      </c>
      <c r="C48" s="27">
        <f t="shared" si="4"/>
        <v>613</v>
      </c>
      <c r="D48" s="31" t="s">
        <v>70</v>
      </c>
      <c r="E48" s="31">
        <v>24</v>
      </c>
      <c r="F48" s="31">
        <f t="shared" si="5"/>
        <v>327</v>
      </c>
      <c r="G48" s="31"/>
      <c r="H48" s="33"/>
      <c r="I48" s="41"/>
      <c r="J48" s="31"/>
      <c r="K48" s="31"/>
      <c r="L48" s="31"/>
    </row>
    <row r="49" spans="1:12" ht="12.75">
      <c r="A49" s="30"/>
      <c r="B49" s="24"/>
      <c r="C49" s="27"/>
      <c r="D49" s="31"/>
      <c r="E49" s="30"/>
      <c r="F49" s="31"/>
      <c r="G49" s="30"/>
      <c r="H49" s="24"/>
      <c r="I49" s="27"/>
      <c r="J49" s="31"/>
      <c r="K49" s="30"/>
      <c r="L49" s="31"/>
    </row>
    <row r="50" spans="1:12" ht="12.75">
      <c r="A50" s="81" t="s">
        <v>19</v>
      </c>
      <c r="B50" s="82"/>
      <c r="C50" s="82"/>
      <c r="D50" s="82"/>
      <c r="E50" s="82"/>
      <c r="F50" s="83"/>
      <c r="G50" s="81" t="s">
        <v>19</v>
      </c>
      <c r="H50" s="82"/>
      <c r="I50" s="82"/>
      <c r="J50" s="82"/>
      <c r="K50" s="82"/>
      <c r="L50" s="83"/>
    </row>
    <row r="51" spans="1:12" ht="12.75">
      <c r="A51" s="84" t="s">
        <v>22</v>
      </c>
      <c r="B51" s="84"/>
      <c r="C51" s="84"/>
      <c r="D51" s="84" t="s">
        <v>23</v>
      </c>
      <c r="E51" s="84"/>
      <c r="F51" s="84"/>
      <c r="G51" s="84" t="s">
        <v>22</v>
      </c>
      <c r="H51" s="84"/>
      <c r="I51" s="84"/>
      <c r="J51" s="84" t="s">
        <v>23</v>
      </c>
      <c r="K51" s="84"/>
      <c r="L51" s="84"/>
    </row>
    <row r="52" spans="1:12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12.75">
      <c r="A53" s="85" t="s">
        <v>74</v>
      </c>
      <c r="B53" s="84"/>
      <c r="C53" s="84"/>
      <c r="D53" s="86" t="s">
        <v>75</v>
      </c>
      <c r="E53" s="84"/>
      <c r="F53" s="84"/>
      <c r="G53" s="85" t="s">
        <v>85</v>
      </c>
      <c r="H53" s="84"/>
      <c r="I53" s="84"/>
      <c r="J53" s="86" t="s">
        <v>84</v>
      </c>
      <c r="K53" s="84"/>
      <c r="L53" s="84"/>
    </row>
    <row r="54" spans="1:12" ht="12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9" ht="12.75">
      <c r="A59" t="s">
        <v>16</v>
      </c>
    </row>
    <row r="82" ht="12.75" customHeight="1"/>
    <row r="88" ht="12.75" customHeight="1"/>
    <row r="122" ht="12.75" customHeight="1"/>
  </sheetData>
  <mergeCells count="40">
    <mergeCell ref="G50:L50"/>
    <mergeCell ref="G51:I52"/>
    <mergeCell ref="J51:L52"/>
    <mergeCell ref="G53:I54"/>
    <mergeCell ref="J53:L54"/>
    <mergeCell ref="G28:L28"/>
    <mergeCell ref="G29:I29"/>
    <mergeCell ref="J29:L29"/>
    <mergeCell ref="G30:I30"/>
    <mergeCell ref="J30:L30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2018-05-27T21:29:35Z</dcterms:modified>
  <cp:category/>
  <cp:version/>
  <cp:contentType/>
  <cp:contentStatus/>
</cp:coreProperties>
</file>