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<sst xmlns="http://schemas.openxmlformats.org/spreadsheetml/2006/main" count="287" uniqueCount="89">
  <si>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</si>
  <si>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</si>
  <si>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</si>
  <si>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</si>
  <si>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</si>
  <si>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</si>
  <si>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</si>
  <si>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</si>
  <si>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</si>
  <si>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</si>
  <si>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</si>
  <si>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</si>
  <si>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</si>
  <si>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</si>
  <si>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</si>
  <si>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</si>
  <si>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</si>
  <si>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</si>
  <si>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</si>
  <si>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</si>
  <si>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</si>
  <si>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</si>
  <si>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</si>
  <si>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</si>
  <si>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</si>
  <si>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</si>
  <si>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</si>
  <si>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</si>
  <si>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</si>
  <si>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</si>
  <si>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</si>
  <si>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</si>
  <si>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</si>
  <si>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</si>
  <si>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</si>
  <si>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</si>
  <si>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</si>
  <si>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</si>
  <si>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</si>
  <si>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Week Number: #4</t>
  </si>
  <si>
    <t>QUIZZARD OF OZ</t>
  </si>
  <si>
    <t>4 SMARTIES AND A TUBE</t>
  </si>
  <si>
    <t>Wipe out High</t>
  </si>
  <si>
    <t>Wipe Out Low</t>
  </si>
  <si>
    <t>TOP 5'S</t>
  </si>
  <si>
    <t>GRENOTS</t>
  </si>
  <si>
    <t>UNIVERSALLY CHALLANGED</t>
  </si>
  <si>
    <t>TENTH AGAIN</t>
  </si>
  <si>
    <t>US</t>
  </si>
  <si>
    <t>GORDON BENNET</t>
  </si>
  <si>
    <t>LUCKING FOOSERS</t>
  </si>
  <si>
    <t>THE YOUNG ONES</t>
  </si>
  <si>
    <t>US 3</t>
  </si>
  <si>
    <t>NBTE</t>
  </si>
  <si>
    <t>THE REVELLERS</t>
  </si>
  <si>
    <t>The Forge Inn - Glenfield - Sunday Night Quiz League #56</t>
  </si>
  <si>
    <r>
      <t xml:space="preserve">THREE AMIGOS &amp; </t>
    </r>
    <r>
      <rPr>
        <b/>
        <u val="single"/>
        <sz val="10"/>
        <color indexed="57"/>
        <rFont val="Arial"/>
        <family val="2"/>
      </rPr>
      <t>QUIZARD OF OZ 13</t>
    </r>
  </si>
  <si>
    <t>GORDON BENNETT 2</t>
  </si>
  <si>
    <t>FAMOUS FIVE</t>
  </si>
  <si>
    <t>1ST TIMERS</t>
  </si>
  <si>
    <t>BOOBS AND BRAIN</t>
  </si>
  <si>
    <t>NO HOPERS</t>
  </si>
  <si>
    <t>BOOBS AND BRAIN 8</t>
  </si>
  <si>
    <t>4 SMARTIES AND A TUBE 15</t>
  </si>
  <si>
    <t xml:space="preserve">NO HOPERS </t>
  </si>
  <si>
    <t>FAMOUS FACES</t>
  </si>
  <si>
    <t>HS</t>
  </si>
  <si>
    <t>WE MIGHT NOT FINISH</t>
  </si>
  <si>
    <t>CHARLIES ANGELS</t>
  </si>
  <si>
    <t>HS 2</t>
  </si>
  <si>
    <t>FAMOUS FIVE 13</t>
  </si>
  <si>
    <t>MISSING LETTERS</t>
  </si>
  <si>
    <t>DINGBATS</t>
  </si>
  <si>
    <t>PINK GIN</t>
  </si>
  <si>
    <t>IN THE SNUG</t>
  </si>
  <si>
    <t>QUIZXARD OF OZ</t>
  </si>
  <si>
    <t>ALWAYS L;AST</t>
  </si>
  <si>
    <t>SBJ</t>
  </si>
  <si>
    <t>THE HALF PINTS</t>
  </si>
  <si>
    <t>PIGS IN BLANKESTS</t>
  </si>
  <si>
    <t>MATT AND TONY</t>
  </si>
  <si>
    <t>SBJ 2 POINTS</t>
  </si>
  <si>
    <r>
      <t>CHALFONTS</t>
    </r>
    <r>
      <rPr>
        <b/>
        <u val="single"/>
        <sz val="10"/>
        <rFont val="Arial"/>
        <family val="2"/>
      </rPr>
      <t xml:space="preserve"> &amp; NBTE 14</t>
    </r>
  </si>
  <si>
    <t xml:space="preserve">IN THE SNUG </t>
  </si>
  <si>
    <t>MATT &amp; TONY</t>
  </si>
  <si>
    <t>IN THE SBNUG</t>
  </si>
  <si>
    <t>ALWAYS LAST</t>
  </si>
  <si>
    <t>PIGS IN BLANKET</t>
  </si>
  <si>
    <t>DNF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</si>
</sst>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57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85" zoomScaleNormal="85" workbookViewId="0" topLeftCell="A1">
      <selection activeCell="J28" sqref="J2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 t="s">
        <v>9</v>
      </c>
      <c r="B2" s="51"/>
      <c r="C2" s="51"/>
      <c r="D2" s="51"/>
      <c r="E2" s="51"/>
      <c r="F2" s="51"/>
      <c r="G2" s="51"/>
      <c r="H2" s="43">
        <v>4</v>
      </c>
      <c r="I2" s="43"/>
      <c r="J2" s="43"/>
      <c r="K2" s="43"/>
      <c r="L2" s="43"/>
      <c r="M2" s="44"/>
      <c r="N2"/>
    </row>
    <row r="3" spans="1:14" ht="12.75" customHeight="1">
      <c r="A3" s="45" t="s">
        <v>0</v>
      </c>
      <c r="B3" s="52" t="s">
        <v>1</v>
      </c>
      <c r="C3" s="39"/>
      <c r="D3" s="54" t="s">
        <v>16</v>
      </c>
      <c r="E3" s="54"/>
      <c r="F3" s="54"/>
      <c r="G3" s="54"/>
      <c r="H3" s="54"/>
      <c r="I3" s="54"/>
      <c r="J3" s="54"/>
      <c r="K3" s="54"/>
      <c r="L3" s="54"/>
      <c r="M3" s="45" t="s">
        <v>3</v>
      </c>
      <c r="N3" s="7" t="s">
        <v>7</v>
      </c>
    </row>
    <row r="4" spans="1:14" ht="12.75">
      <c r="A4" s="46"/>
      <c r="B4" s="53"/>
      <c r="C4" s="40" t="s">
        <v>24</v>
      </c>
      <c r="D4" s="2">
        <v>43779</v>
      </c>
      <c r="E4" s="2">
        <f>D4+7</f>
        <v>43786</v>
      </c>
      <c r="F4" s="2">
        <f aca="true" t="shared" si="0" ref="F4:K4">E4+7</f>
        <v>43793</v>
      </c>
      <c r="G4" s="2">
        <f t="shared" si="0"/>
        <v>43800</v>
      </c>
      <c r="H4" s="2">
        <f t="shared" si="0"/>
        <v>43807</v>
      </c>
      <c r="I4" s="2">
        <f t="shared" si="0"/>
        <v>43814</v>
      </c>
      <c r="J4" s="2">
        <f t="shared" si="0"/>
        <v>43821</v>
      </c>
      <c r="K4" s="2">
        <f t="shared" si="0"/>
        <v>43828</v>
      </c>
      <c r="L4" s="2">
        <v>43470</v>
      </c>
      <c r="M4" s="46"/>
      <c r="N4" s="7" t="s">
        <v>8</v>
      </c>
    </row>
    <row r="5" spans="1:14" s="30" customFormat="1" ht="12.75" customHeight="1">
      <c r="A5" s="31">
        <v>1</v>
      </c>
      <c r="B5" s="35" t="s">
        <v>36</v>
      </c>
      <c r="C5" s="28">
        <f>COUNTIF(D5:K5,"&lt;&gt;")</f>
        <v>4</v>
      </c>
      <c r="D5" s="3">
        <v>52.5</v>
      </c>
      <c r="E5" s="3">
        <v>55.5</v>
      </c>
      <c r="F5" s="31">
        <v>57.5</v>
      </c>
      <c r="G5" s="3">
        <v>59.5</v>
      </c>
      <c r="H5" s="31"/>
      <c r="I5" s="3"/>
      <c r="J5" s="3"/>
      <c r="K5" s="3"/>
      <c r="L5" s="3"/>
      <c r="M5" s="3">
        <f>SUM(D5:L5)</f>
        <v>225</v>
      </c>
      <c r="N5" s="29">
        <f>M5/C5</f>
        <v>56.25</v>
      </c>
    </row>
    <row r="6" spans="1:14" s="30" customFormat="1" ht="12.75">
      <c r="A6" s="31">
        <f aca="true" t="shared" si="1" ref="A6:A33">A5+1</f>
        <v>2</v>
      </c>
      <c r="B6" s="33" t="s">
        <v>53</v>
      </c>
      <c r="C6" s="28">
        <f>COUNTIF(D6:K6,"&lt;&gt;")</f>
        <v>4</v>
      </c>
      <c r="D6" s="3">
        <v>49</v>
      </c>
      <c r="E6" s="3">
        <v>52</v>
      </c>
      <c r="F6" s="31">
        <v>56</v>
      </c>
      <c r="G6" s="3">
        <v>63</v>
      </c>
      <c r="H6" s="31"/>
      <c r="I6" s="3"/>
      <c r="J6" s="3"/>
      <c r="K6" s="3"/>
      <c r="L6" s="3"/>
      <c r="M6" s="3">
        <f>SUM(D6:L6)</f>
        <v>220</v>
      </c>
      <c r="N6" s="29">
        <f aca="true" t="shared" si="2" ref="N6:N33">M6/C6</f>
        <v>55</v>
      </c>
    </row>
    <row r="7" spans="1:14" s="30" customFormat="1" ht="12.75">
      <c r="A7" s="31">
        <f t="shared" si="1"/>
        <v>3</v>
      </c>
      <c r="B7" s="33" t="s">
        <v>54</v>
      </c>
      <c r="C7" s="28">
        <f>COUNTIF(D7:K7,"&lt;&gt;")</f>
        <v>4</v>
      </c>
      <c r="D7" s="3">
        <v>53</v>
      </c>
      <c r="E7" s="3">
        <v>50</v>
      </c>
      <c r="F7" s="31">
        <v>57.5</v>
      </c>
      <c r="G7" s="3">
        <v>57.5</v>
      </c>
      <c r="H7" s="31"/>
      <c r="I7" s="3"/>
      <c r="J7" s="3"/>
      <c r="K7" s="3"/>
      <c r="L7" s="3"/>
      <c r="M7" s="3">
        <f>SUM(D7:L7)</f>
        <v>218</v>
      </c>
      <c r="N7" s="29">
        <f t="shared" si="2"/>
        <v>54.5</v>
      </c>
    </row>
    <row r="8" spans="1:14" s="30" customFormat="1" ht="12" customHeight="1">
      <c r="A8" s="31">
        <f t="shared" si="1"/>
        <v>4</v>
      </c>
      <c r="B8" s="33" t="s">
        <v>33</v>
      </c>
      <c r="C8" s="28">
        <f>COUNTIF(D8:K8,"&lt;&gt;")</f>
        <v>4</v>
      </c>
      <c r="D8" s="3">
        <v>48.5</v>
      </c>
      <c r="E8" s="3">
        <v>52.5</v>
      </c>
      <c r="F8" s="31">
        <v>55</v>
      </c>
      <c r="G8" s="3">
        <v>57.5</v>
      </c>
      <c r="H8" s="31"/>
      <c r="I8" s="3"/>
      <c r="J8" s="3"/>
      <c r="K8" s="3"/>
      <c r="L8" s="3"/>
      <c r="M8" s="3">
        <f>SUM(D8:L8)</f>
        <v>213.5</v>
      </c>
      <c r="N8" s="29">
        <f t="shared" si="2"/>
        <v>53.375</v>
      </c>
    </row>
    <row r="9" spans="1:14" s="30" customFormat="1" ht="12.75">
      <c r="A9" s="31">
        <f t="shared" si="1"/>
        <v>5</v>
      </c>
      <c r="B9" s="33" t="s">
        <v>34</v>
      </c>
      <c r="C9" s="28">
        <f>COUNTIF(D9:K9,"&lt;&gt;")</f>
        <v>4</v>
      </c>
      <c r="D9" s="3">
        <v>49.5</v>
      </c>
      <c r="E9" s="3">
        <v>55</v>
      </c>
      <c r="F9" s="31">
        <v>53</v>
      </c>
      <c r="G9" s="3">
        <v>51</v>
      </c>
      <c r="H9" s="31"/>
      <c r="I9" s="3"/>
      <c r="J9" s="3"/>
      <c r="K9" s="3"/>
      <c r="L9" s="3"/>
      <c r="M9" s="3">
        <f>SUM(D9:L9)</f>
        <v>208.5</v>
      </c>
      <c r="N9" s="29">
        <f t="shared" si="2"/>
        <v>52.125</v>
      </c>
    </row>
    <row r="10" spans="1:14" s="30" customFormat="1" ht="12.75">
      <c r="A10" s="31">
        <f t="shared" si="1"/>
        <v>6</v>
      </c>
      <c r="B10" s="33" t="s">
        <v>41</v>
      </c>
      <c r="C10" s="28">
        <f>COUNTIF(D10:K10,"&lt;&gt;")</f>
        <v>4</v>
      </c>
      <c r="D10" s="3">
        <v>46</v>
      </c>
      <c r="E10" s="3">
        <v>56.5</v>
      </c>
      <c r="F10" s="31">
        <v>54.5</v>
      </c>
      <c r="G10" s="3">
        <v>51.5</v>
      </c>
      <c r="H10" s="31"/>
      <c r="I10" s="3"/>
      <c r="J10" s="3"/>
      <c r="K10" s="3"/>
      <c r="L10" s="3"/>
      <c r="M10" s="3">
        <f>SUM(D10:L10)</f>
        <v>208.5</v>
      </c>
      <c r="N10" s="29">
        <f t="shared" si="2"/>
        <v>52.125</v>
      </c>
    </row>
    <row r="11" spans="1:14" s="30" customFormat="1" ht="12.75">
      <c r="A11" s="31">
        <f t="shared" si="1"/>
        <v>7</v>
      </c>
      <c r="B11" s="33" t="s">
        <v>35</v>
      </c>
      <c r="C11" s="28">
        <f>COUNTIF(D11:K11,"&lt;&gt;")</f>
        <v>4</v>
      </c>
      <c r="D11" s="3">
        <v>38</v>
      </c>
      <c r="E11" s="3">
        <v>50</v>
      </c>
      <c r="F11" s="31">
        <v>57</v>
      </c>
      <c r="G11" s="3">
        <v>60</v>
      </c>
      <c r="H11" s="31"/>
      <c r="I11" s="3"/>
      <c r="J11" s="3"/>
      <c r="K11" s="3"/>
      <c r="L11" s="3"/>
      <c r="M11" s="3">
        <f>SUM(D11:L11)</f>
        <v>205</v>
      </c>
      <c r="N11" s="29">
        <f t="shared" si="2"/>
        <v>51.25</v>
      </c>
    </row>
    <row r="12" spans="1:14" s="30" customFormat="1" ht="12.75">
      <c r="A12" s="31">
        <f t="shared" si="1"/>
        <v>8</v>
      </c>
      <c r="B12" s="33" t="s">
        <v>58</v>
      </c>
      <c r="C12" s="28">
        <f>COUNTIF(D12:K12,"&lt;&gt;")</f>
        <v>4</v>
      </c>
      <c r="D12" s="3">
        <v>35.5</v>
      </c>
      <c r="E12" s="3">
        <v>49</v>
      </c>
      <c r="F12" s="31">
        <v>54</v>
      </c>
      <c r="G12" s="3">
        <v>52</v>
      </c>
      <c r="H12" s="31"/>
      <c r="I12" s="3"/>
      <c r="J12" s="3"/>
      <c r="K12" s="3"/>
      <c r="L12" s="3"/>
      <c r="M12" s="3">
        <f>SUM(D12:L12)</f>
        <v>190.5</v>
      </c>
      <c r="N12" s="29">
        <f t="shared" si="2"/>
        <v>47.625</v>
      </c>
    </row>
    <row r="13" spans="1:14" s="30" customFormat="1" ht="13.5" customHeight="1">
      <c r="A13" s="31">
        <f t="shared" si="1"/>
        <v>9</v>
      </c>
      <c r="B13" s="32" t="s">
        <v>37</v>
      </c>
      <c r="C13" s="28">
        <f>COUNTIF(D13:K13,"&lt;&gt;")</f>
        <v>3</v>
      </c>
      <c r="D13" s="3">
        <v>39.5</v>
      </c>
      <c r="E13" s="3"/>
      <c r="F13" s="31">
        <v>55.5</v>
      </c>
      <c r="G13" s="3">
        <v>49.5</v>
      </c>
      <c r="H13" s="31"/>
      <c r="I13" s="3"/>
      <c r="J13" s="3"/>
      <c r="K13" s="3"/>
      <c r="L13" s="3"/>
      <c r="M13" s="3">
        <f>SUM(D13:L13)</f>
        <v>144.5</v>
      </c>
      <c r="N13" s="29">
        <f t="shared" si="2"/>
        <v>48.166666666666664</v>
      </c>
    </row>
    <row r="14" spans="1:14" s="30" customFormat="1" ht="12.75">
      <c r="A14" s="31">
        <f t="shared" si="1"/>
        <v>10</v>
      </c>
      <c r="B14" s="33" t="s">
        <v>40</v>
      </c>
      <c r="C14" s="28">
        <f>COUNTIF(D14:K14,"&lt;&gt;")</f>
        <v>3</v>
      </c>
      <c r="D14" s="3">
        <v>48</v>
      </c>
      <c r="E14" s="3">
        <v>46</v>
      </c>
      <c r="F14" s="31"/>
      <c r="G14" s="3">
        <v>41.5</v>
      </c>
      <c r="H14" s="31"/>
      <c r="I14" s="3"/>
      <c r="J14" s="3"/>
      <c r="K14" s="3"/>
      <c r="L14" s="3"/>
      <c r="M14" s="3">
        <f>SUM(D14:L14)</f>
        <v>135.5</v>
      </c>
      <c r="N14" s="29">
        <f t="shared" si="2"/>
        <v>45.166666666666664</v>
      </c>
    </row>
    <row r="15" spans="1:14" ht="12.75">
      <c r="A15" s="31">
        <f t="shared" si="1"/>
        <v>11</v>
      </c>
      <c r="B15" s="33" t="s">
        <v>38</v>
      </c>
      <c r="C15" s="28">
        <f>COUNTIF(D15:K15,"&lt;&gt;")</f>
        <v>2</v>
      </c>
      <c r="D15" s="3">
        <v>62.5</v>
      </c>
      <c r="E15" s="3">
        <v>55</v>
      </c>
      <c r="F15" s="31"/>
      <c r="G15" s="3"/>
      <c r="H15" s="31"/>
      <c r="I15" s="3"/>
      <c r="J15" s="3"/>
      <c r="K15" s="3"/>
      <c r="L15" s="3"/>
      <c r="M15" s="3">
        <f>SUM(D15:L15)</f>
        <v>117.5</v>
      </c>
      <c r="N15" s="29">
        <f t="shared" si="2"/>
        <v>58.75</v>
      </c>
    </row>
    <row r="16" spans="1:14" ht="12.75">
      <c r="A16" s="31">
        <f t="shared" si="1"/>
        <v>12</v>
      </c>
      <c r="B16" s="33" t="s">
        <v>78</v>
      </c>
      <c r="C16" s="28">
        <f>COUNTIF(D16:K16,"&lt;&gt;")</f>
        <v>1</v>
      </c>
      <c r="D16" s="3"/>
      <c r="E16" s="3"/>
      <c r="F16" s="31"/>
      <c r="G16" s="3">
        <v>50.5</v>
      </c>
      <c r="H16" s="31"/>
      <c r="I16" s="3"/>
      <c r="J16" s="3"/>
      <c r="K16" s="3"/>
      <c r="L16" s="3"/>
      <c r="M16" s="3">
        <f>SUM(D16:L16)</f>
        <v>50.5</v>
      </c>
      <c r="N16" s="29">
        <f t="shared" si="2"/>
        <v>50.5</v>
      </c>
    </row>
    <row r="17" spans="1:14" ht="12.75">
      <c r="A17" s="31">
        <f t="shared" si="1"/>
        <v>13</v>
      </c>
      <c r="B17" s="33" t="s">
        <v>85</v>
      </c>
      <c r="C17" s="28">
        <f>COUNTIF(D17:K17,"&lt;&gt;")</f>
        <v>1</v>
      </c>
      <c r="D17" s="3"/>
      <c r="E17" s="3"/>
      <c r="F17" s="31"/>
      <c r="G17" s="3">
        <v>50.5</v>
      </c>
      <c r="H17" s="31"/>
      <c r="I17" s="3"/>
      <c r="J17" s="3"/>
      <c r="K17" s="3"/>
      <c r="L17" s="3"/>
      <c r="M17" s="3">
        <f>SUM(D17:L17)</f>
        <v>50.5</v>
      </c>
      <c r="N17" s="29">
        <f t="shared" si="2"/>
        <v>50.5</v>
      </c>
    </row>
    <row r="18" spans="1:14" ht="12.75">
      <c r="A18" s="31">
        <f t="shared" si="1"/>
        <v>14</v>
      </c>
      <c r="B18" s="33" t="s">
        <v>51</v>
      </c>
      <c r="C18" s="28">
        <f>COUNTIF(D18:K18,"&lt;&gt;")</f>
        <v>1</v>
      </c>
      <c r="D18" s="3">
        <v>50</v>
      </c>
      <c r="E18" s="3"/>
      <c r="F18" s="31"/>
      <c r="G18" s="3"/>
      <c r="H18" s="31"/>
      <c r="I18" s="3"/>
      <c r="J18" s="3"/>
      <c r="K18" s="3"/>
      <c r="L18" s="3"/>
      <c r="M18" s="3">
        <f>SUM(D18:L18)</f>
        <v>50</v>
      </c>
      <c r="N18" s="29">
        <f t="shared" si="2"/>
        <v>50</v>
      </c>
    </row>
    <row r="19" spans="1:14" ht="12.75">
      <c r="A19" s="31">
        <f t="shared" si="1"/>
        <v>15</v>
      </c>
      <c r="B19" s="33" t="s">
        <v>45</v>
      </c>
      <c r="C19" s="28">
        <f>COUNTIF(D19:K19,"&lt;&gt;")</f>
        <v>1</v>
      </c>
      <c r="D19" s="3">
        <v>45</v>
      </c>
      <c r="E19" s="3"/>
      <c r="F19" s="31"/>
      <c r="G19" s="3"/>
      <c r="H19" s="31"/>
      <c r="I19" s="3"/>
      <c r="J19" s="3"/>
      <c r="K19" s="3"/>
      <c r="L19" s="3"/>
      <c r="M19" s="3">
        <f>SUM(D19:L19)</f>
        <v>45</v>
      </c>
      <c r="N19" s="29">
        <f t="shared" si="2"/>
        <v>45</v>
      </c>
    </row>
    <row r="20" spans="1:14" ht="12.75">
      <c r="A20" s="31">
        <f t="shared" si="1"/>
        <v>16</v>
      </c>
      <c r="B20" s="33" t="s">
        <v>86</v>
      </c>
      <c r="C20" s="28">
        <f>COUNTIF(D20:K20,"&lt;&gt;")</f>
        <v>1</v>
      </c>
      <c r="D20" s="3"/>
      <c r="E20" s="3"/>
      <c r="F20" s="31"/>
      <c r="G20" s="3">
        <v>45</v>
      </c>
      <c r="H20" s="31"/>
      <c r="I20" s="3"/>
      <c r="J20" s="3"/>
      <c r="K20" s="3"/>
      <c r="L20" s="3"/>
      <c r="M20" s="3">
        <f>SUM(D20:L20)</f>
        <v>45</v>
      </c>
      <c r="N20" s="29">
        <f t="shared" si="2"/>
        <v>45</v>
      </c>
    </row>
    <row r="21" spans="1:14" ht="12.75">
      <c r="A21" s="31">
        <f t="shared" si="1"/>
        <v>17</v>
      </c>
      <c r="B21" s="33" t="s">
        <v>59</v>
      </c>
      <c r="C21" s="28">
        <f>COUNTIF(D21:K21,"&lt;&gt;")</f>
        <v>1</v>
      </c>
      <c r="D21" s="3"/>
      <c r="E21" s="3">
        <v>40</v>
      </c>
      <c r="F21" s="31"/>
      <c r="G21" s="3"/>
      <c r="H21" s="31"/>
      <c r="I21" s="3"/>
      <c r="J21" s="3"/>
      <c r="K21" s="3"/>
      <c r="L21" s="3"/>
      <c r="M21" s="3">
        <f>SUM(D21:L21)</f>
        <v>40</v>
      </c>
      <c r="N21" s="29">
        <f t="shared" si="2"/>
        <v>40</v>
      </c>
    </row>
    <row r="22" spans="1:14" ht="12.75">
      <c r="A22" s="31">
        <f t="shared" si="1"/>
        <v>18</v>
      </c>
      <c r="B22" s="33" t="s">
        <v>60</v>
      </c>
      <c r="C22" s="28">
        <f>COUNTIF(D22:K22,"&lt;&gt;")</f>
        <v>1</v>
      </c>
      <c r="D22" s="3"/>
      <c r="E22" s="3">
        <v>39.5</v>
      </c>
      <c r="F22" s="31"/>
      <c r="G22" s="3"/>
      <c r="H22" s="31"/>
      <c r="I22" s="3"/>
      <c r="J22" s="3"/>
      <c r="K22" s="3"/>
      <c r="L22" s="3"/>
      <c r="M22" s="3">
        <f>SUM(D22:L22)</f>
        <v>39.5</v>
      </c>
      <c r="N22" s="29">
        <f t="shared" si="2"/>
        <v>39.5</v>
      </c>
    </row>
    <row r="23" spans="1:14" ht="12.75">
      <c r="A23" s="31">
        <f t="shared" si="1"/>
        <v>19</v>
      </c>
      <c r="B23" s="33" t="s">
        <v>67</v>
      </c>
      <c r="C23" s="28">
        <f>COUNTIF(D23:K23,"&lt;&gt;")</f>
        <v>1</v>
      </c>
      <c r="D23" s="3"/>
      <c r="E23" s="3"/>
      <c r="F23" s="31">
        <v>38.5</v>
      </c>
      <c r="G23" s="3"/>
      <c r="H23" s="31"/>
      <c r="I23" s="3"/>
      <c r="J23" s="3"/>
      <c r="K23" s="3"/>
      <c r="L23" s="3"/>
      <c r="M23" s="3">
        <f>SUM(D23:L23)</f>
        <v>38.5</v>
      </c>
      <c r="N23" s="29">
        <f aca="true" t="shared" si="3" ref="N23:N33">M23/C23</f>
        <v>38.5</v>
      </c>
    </row>
    <row r="24" spans="1:14" ht="12.75">
      <c r="A24" s="31">
        <f t="shared" si="1"/>
        <v>20</v>
      </c>
      <c r="B24" s="33" t="s">
        <v>64</v>
      </c>
      <c r="C24" s="28">
        <f>COUNTIF(D24:K24,"&lt;&gt;")</f>
        <v>1</v>
      </c>
      <c r="D24" s="3"/>
      <c r="E24" s="3">
        <v>38</v>
      </c>
      <c r="F24" s="31"/>
      <c r="G24" s="3"/>
      <c r="H24" s="31"/>
      <c r="I24" s="3"/>
      <c r="J24" s="3"/>
      <c r="K24" s="3"/>
      <c r="L24" s="3"/>
      <c r="M24" s="3">
        <f>SUM(D24:L24)</f>
        <v>38</v>
      </c>
      <c r="N24" s="29">
        <f t="shared" si="3"/>
        <v>38</v>
      </c>
    </row>
    <row r="25" spans="1:14" ht="12.75">
      <c r="A25" s="31">
        <f t="shared" si="1"/>
        <v>21</v>
      </c>
      <c r="B25" s="33" t="s">
        <v>48</v>
      </c>
      <c r="C25" s="28">
        <f>COUNTIF(D25:K25,"&lt;&gt;")</f>
        <v>1</v>
      </c>
      <c r="D25" s="3">
        <v>37.5</v>
      </c>
      <c r="E25" s="3"/>
      <c r="F25" s="31"/>
      <c r="G25" s="3"/>
      <c r="H25" s="31"/>
      <c r="I25" s="3"/>
      <c r="J25" s="3"/>
      <c r="K25" s="3"/>
      <c r="L25" s="3"/>
      <c r="M25" s="3">
        <f>SUM(D25:L25)</f>
        <v>37.5</v>
      </c>
      <c r="N25" s="29">
        <f t="shared" si="3"/>
        <v>37.5</v>
      </c>
    </row>
    <row r="26" spans="1:14" ht="12.75">
      <c r="A26" s="31">
        <f t="shared" si="1"/>
        <v>22</v>
      </c>
      <c r="B26" s="33" t="s">
        <v>77</v>
      </c>
      <c r="C26" s="28">
        <f>COUNTIF(D26:K26,"&lt;&gt;")</f>
        <v>1</v>
      </c>
      <c r="D26" s="3"/>
      <c r="E26" s="3"/>
      <c r="F26" s="31"/>
      <c r="G26" s="3">
        <v>37.5</v>
      </c>
      <c r="H26" s="31"/>
      <c r="I26" s="3"/>
      <c r="J26" s="3"/>
      <c r="K26" s="3"/>
      <c r="L26" s="3"/>
      <c r="M26" s="3">
        <f>SUM(D26:L26)</f>
        <v>37.5</v>
      </c>
      <c r="N26" s="29">
        <f t="shared" si="3"/>
        <v>37.5</v>
      </c>
    </row>
    <row r="27" spans="1:14" ht="12.75">
      <c r="A27" s="31">
        <f t="shared" si="1"/>
        <v>23</v>
      </c>
      <c r="B27" s="33" t="s">
        <v>84</v>
      </c>
      <c r="C27" s="28">
        <f>COUNTIF(D27:K27,"&lt;&gt;")</f>
        <v>1</v>
      </c>
      <c r="D27" s="3"/>
      <c r="E27" s="3"/>
      <c r="F27" s="31"/>
      <c r="G27" s="3">
        <v>35</v>
      </c>
      <c r="H27" s="31"/>
      <c r="I27" s="3"/>
      <c r="J27" s="3"/>
      <c r="K27" s="3"/>
      <c r="L27" s="3"/>
      <c r="M27" s="3">
        <f>SUM(D27:L27)</f>
        <v>35</v>
      </c>
      <c r="N27" s="29">
        <f t="shared" si="3"/>
        <v>35</v>
      </c>
    </row>
    <row r="28" spans="1:14" ht="12.75">
      <c r="A28" s="31">
        <f t="shared" si="1"/>
        <v>24</v>
      </c>
      <c r="B28" s="33" t="s">
        <v>87</v>
      </c>
      <c r="C28" s="28">
        <f>COUNTIF(D28:K28,"&lt;&gt;")</f>
        <v>1</v>
      </c>
      <c r="D28" s="3"/>
      <c r="E28" s="3"/>
      <c r="F28" s="31"/>
      <c r="G28" s="3">
        <v>34.5</v>
      </c>
      <c r="H28" s="31"/>
      <c r="I28" s="3"/>
      <c r="J28" s="3"/>
      <c r="K28" s="3"/>
      <c r="L28" s="3"/>
      <c r="M28" s="3">
        <f>SUM(D28:L28)</f>
        <v>34.5</v>
      </c>
      <c r="N28" s="29">
        <f t="shared" si="3"/>
        <v>34.5</v>
      </c>
    </row>
    <row r="29" spans="1:14" ht="12.75">
      <c r="A29" s="31">
        <f t="shared" si="1"/>
        <v>25</v>
      </c>
      <c r="B29" s="33" t="s">
        <v>66</v>
      </c>
      <c r="C29" s="28">
        <f>COUNTIF(D29:K29,"&lt;&gt;")</f>
        <v>1</v>
      </c>
      <c r="D29" s="3"/>
      <c r="E29" s="3"/>
      <c r="F29" s="31">
        <v>33</v>
      </c>
      <c r="G29" s="3"/>
      <c r="H29" s="31"/>
      <c r="I29" s="3"/>
      <c r="J29" s="3"/>
      <c r="K29" s="3"/>
      <c r="L29" s="3"/>
      <c r="M29" s="3">
        <f>SUM(D29:L29)</f>
        <v>33</v>
      </c>
      <c r="N29" s="29">
        <f t="shared" si="3"/>
        <v>33</v>
      </c>
    </row>
    <row r="30" spans="1:14" ht="12.75">
      <c r="A30" s="31">
        <f t="shared" si="1"/>
        <v>26</v>
      </c>
      <c r="B30" s="33" t="s">
        <v>46</v>
      </c>
      <c r="C30" s="28">
        <f>COUNTIF(D30:K30,"&lt;&gt;")</f>
        <v>1</v>
      </c>
      <c r="D30" s="3">
        <v>31.5</v>
      </c>
      <c r="E30" s="3"/>
      <c r="F30" s="31"/>
      <c r="G30" s="3"/>
      <c r="H30" s="31"/>
      <c r="I30" s="3"/>
      <c r="J30" s="3"/>
      <c r="K30" s="3"/>
      <c r="L30" s="3"/>
      <c r="M30" s="3">
        <f>SUM(D30:L30)</f>
        <v>31.5</v>
      </c>
      <c r="N30" s="29">
        <f t="shared" si="3"/>
        <v>31.5</v>
      </c>
    </row>
    <row r="31" spans="1:14" ht="12.75">
      <c r="A31" s="31">
        <f t="shared" si="1"/>
        <v>27</v>
      </c>
      <c r="B31" s="33" t="s">
        <v>49</v>
      </c>
      <c r="C31" s="28">
        <f>COUNTIF(D31:K31,"&lt;&gt;")</f>
        <v>1</v>
      </c>
      <c r="D31" s="3">
        <v>23</v>
      </c>
      <c r="E31" s="3"/>
      <c r="F31" s="31"/>
      <c r="G31" s="3"/>
      <c r="H31" s="31"/>
      <c r="I31" s="3"/>
      <c r="J31" s="3"/>
      <c r="K31" s="3"/>
      <c r="L31" s="3"/>
      <c r="M31" s="3">
        <f>SUM(D31:L31)</f>
        <v>23</v>
      </c>
      <c r="N31" s="29">
        <f t="shared" si="3"/>
        <v>23</v>
      </c>
    </row>
    <row r="32" spans="1:14" ht="12.75">
      <c r="A32" s="31">
        <f t="shared" si="1"/>
        <v>28</v>
      </c>
      <c r="B32" s="33" t="s">
        <v>50</v>
      </c>
      <c r="C32" s="28">
        <f>COUNTIF(D32:K32,"&lt;&gt;")</f>
        <v>1</v>
      </c>
      <c r="D32" s="3">
        <v>22.5</v>
      </c>
      <c r="E32" s="3"/>
      <c r="F32" s="31"/>
      <c r="G32" s="3"/>
      <c r="H32" s="31"/>
      <c r="I32" s="3"/>
      <c r="J32" s="3"/>
      <c r="K32" s="3"/>
      <c r="L32" s="3"/>
      <c r="M32" s="3">
        <f>SUM(D32:L32)</f>
        <v>22.5</v>
      </c>
      <c r="N32" s="29">
        <f t="shared" si="3"/>
        <v>22.5</v>
      </c>
    </row>
    <row r="33" spans="1:14" ht="12.75">
      <c r="A33" s="31">
        <f t="shared" si="1"/>
        <v>29</v>
      </c>
      <c r="B33" s="33" t="s">
        <v>73</v>
      </c>
      <c r="C33" s="28">
        <f>COUNTIF(D33:K33,"&lt;&gt;")</f>
        <v>1</v>
      </c>
      <c r="D33" s="3"/>
      <c r="E33" s="3"/>
      <c r="F33" s="31"/>
      <c r="G33" s="3" t="s">
        <v>88</v>
      </c>
      <c r="H33" s="31"/>
      <c r="I33" s="3"/>
      <c r="J33" s="3"/>
      <c r="K33" s="3"/>
      <c r="L33" s="3"/>
      <c r="M33" s="3">
        <f>SUM(D33:L33)</f>
        <v>0</v>
      </c>
      <c r="N33" s="29">
        <f t="shared" si="3"/>
        <v>0</v>
      </c>
    </row>
    <row r="34" spans="1:14" ht="12.75">
      <c r="A34" s="58" t="s">
        <v>10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12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  <row r="36" spans="1:14" ht="12.75">
      <c r="A36" s="57" t="s">
        <v>4</v>
      </c>
      <c r="B36" s="56" t="s">
        <v>6</v>
      </c>
      <c r="C36" s="38" t="s">
        <v>8</v>
      </c>
      <c r="D36" s="7">
        <f>SUM(D5:D33)/D38</f>
        <v>43.029411764705884</v>
      </c>
      <c r="E36" s="7">
        <f>SUM(E5:E33)/E38</f>
        <v>49.15384615384615</v>
      </c>
      <c r="F36" s="7">
        <f>SUM(F5:F33)/F38</f>
        <v>51.95454545454545</v>
      </c>
      <c r="G36" s="7">
        <f>SUM(G5:G33)/G38</f>
        <v>46.8235294117647</v>
      </c>
      <c r="H36" s="7"/>
      <c r="I36" s="7"/>
      <c r="J36" s="7"/>
      <c r="K36" s="7"/>
      <c r="L36" s="7"/>
      <c r="M36" s="4"/>
      <c r="N36" s="13"/>
    </row>
    <row r="37" spans="1:14" ht="12.75">
      <c r="A37" s="57"/>
      <c r="B37" s="56"/>
      <c r="C37" s="38" t="s">
        <v>25</v>
      </c>
      <c r="D37" s="7">
        <f>MAX(D5:D33)</f>
        <v>62.5</v>
      </c>
      <c r="E37" s="7">
        <f>MAX(E5:E33)</f>
        <v>56.5</v>
      </c>
      <c r="F37" s="7">
        <f>MAX(F5:F33)</f>
        <v>57.5</v>
      </c>
      <c r="G37" s="7">
        <f>MAX(G5:G33)</f>
        <v>63</v>
      </c>
      <c r="H37" s="7"/>
      <c r="I37" s="7"/>
      <c r="J37" s="7"/>
      <c r="K37" s="7"/>
      <c r="L37" s="7"/>
      <c r="M37" s="11"/>
      <c r="N37" s="12"/>
    </row>
    <row r="38" spans="1:14" ht="12.75">
      <c r="A38" s="57"/>
      <c r="B38" s="56"/>
      <c r="C38" s="38" t="s">
        <v>7</v>
      </c>
      <c r="D38" s="9">
        <f>COUNTIF(D5:D33,"&lt;&gt;")</f>
        <v>17</v>
      </c>
      <c r="E38" s="9">
        <f>COUNTIF(E5:E33,"&lt;&gt;")</f>
        <v>13</v>
      </c>
      <c r="F38" s="9">
        <f>COUNTIF(F5:F33,"&lt;&gt;")</f>
        <v>11</v>
      </c>
      <c r="G38" s="9">
        <f>COUNTIF(G5:G33,"&lt;&gt;")</f>
        <v>17</v>
      </c>
      <c r="H38" s="9"/>
      <c r="I38" s="9"/>
      <c r="J38" s="9"/>
      <c r="K38" s="9"/>
      <c r="L38" s="9"/>
      <c r="M38" s="13"/>
      <c r="N38" s="12"/>
    </row>
    <row r="39" spans="1:14" ht="12.75">
      <c r="A39" s="57"/>
      <c r="B39" s="55" t="s">
        <v>5</v>
      </c>
      <c r="C39" s="37" t="s">
        <v>26</v>
      </c>
      <c r="D39" s="6" t="s">
        <v>22</v>
      </c>
      <c r="E39" s="6" t="s">
        <v>22</v>
      </c>
      <c r="F39" s="6" t="s">
        <v>22</v>
      </c>
      <c r="G39" s="6" t="s">
        <v>22</v>
      </c>
      <c r="H39" s="6"/>
      <c r="I39" s="6"/>
      <c r="J39" s="6"/>
      <c r="K39" s="6"/>
      <c r="L39" s="6"/>
      <c r="M39" s="14"/>
      <c r="N39" s="12"/>
    </row>
    <row r="40" spans="1:14" ht="12.75">
      <c r="A40" s="57"/>
      <c r="B40" s="55"/>
      <c r="C40" s="37" t="s">
        <v>27</v>
      </c>
      <c r="D40" s="6" t="s">
        <v>31</v>
      </c>
      <c r="E40" s="6" t="s">
        <v>31</v>
      </c>
      <c r="F40" s="6" t="s">
        <v>31</v>
      </c>
      <c r="G40" s="6" t="s">
        <v>31</v>
      </c>
      <c r="H40" s="6"/>
      <c r="I40" s="6"/>
      <c r="J40" s="6"/>
      <c r="K40" s="6"/>
      <c r="L40" s="18"/>
      <c r="M40" s="15"/>
      <c r="N40" s="16"/>
    </row>
    <row r="41" spans="1:14" ht="12.75">
      <c r="A41" s="57"/>
      <c r="B41" s="55"/>
      <c r="C41" s="37" t="s">
        <v>28</v>
      </c>
      <c r="D41" s="6" t="s">
        <v>44</v>
      </c>
      <c r="E41" s="6" t="s">
        <v>65</v>
      </c>
      <c r="F41" s="6" t="s">
        <v>71</v>
      </c>
      <c r="G41" s="6" t="s">
        <v>72</v>
      </c>
      <c r="H41" s="6"/>
      <c r="I41" s="6"/>
      <c r="J41" s="6"/>
      <c r="K41" s="6"/>
      <c r="L41" s="6"/>
      <c r="M41" s="15"/>
      <c r="N41" s="16"/>
    </row>
    <row r="42" spans="1:14" ht="12.75" customHeight="1">
      <c r="A42" s="57"/>
      <c r="B42" s="55"/>
      <c r="C42" s="37" t="s">
        <v>29</v>
      </c>
      <c r="D42" s="6" t="s">
        <v>32</v>
      </c>
      <c r="E42" s="6" t="s">
        <v>32</v>
      </c>
      <c r="F42" s="6" t="s">
        <v>32</v>
      </c>
      <c r="G42" s="6" t="s">
        <v>32</v>
      </c>
      <c r="H42" s="6"/>
      <c r="I42" s="6"/>
      <c r="J42" s="6"/>
      <c r="K42" s="6"/>
      <c r="L42" s="18"/>
      <c r="M42" s="15"/>
      <c r="N42" s="16"/>
    </row>
    <row r="43" spans="1:14" s="5" customFormat="1" ht="12.75" customHeight="1">
      <c r="A43" s="57"/>
      <c r="B43" s="55"/>
      <c r="C43" s="37" t="s">
        <v>30</v>
      </c>
      <c r="D43" s="6" t="s">
        <v>23</v>
      </c>
      <c r="E43" s="6" t="s">
        <v>23</v>
      </c>
      <c r="F43" s="6" t="s">
        <v>23</v>
      </c>
      <c r="G43" s="6" t="s">
        <v>23</v>
      </c>
      <c r="H43" s="6"/>
      <c r="I43" s="6"/>
      <c r="J43" s="6"/>
      <c r="K43" s="6"/>
      <c r="L43" s="6"/>
      <c r="M43" s="15"/>
      <c r="N43" s="16"/>
    </row>
    <row r="44" spans="1:14" s="8" customFormat="1" ht="12.75">
      <c r="A44" s="19"/>
      <c r="B44" s="4"/>
      <c r="C44" s="4"/>
      <c r="D44" s="21"/>
      <c r="E44" s="21"/>
      <c r="F44" s="20"/>
      <c r="G44" s="21"/>
      <c r="H44" s="36"/>
      <c r="I44" s="17"/>
      <c r="J44" s="17"/>
      <c r="K44" s="17"/>
      <c r="L44" s="17"/>
      <c r="M44" s="15"/>
      <c r="N44" s="16"/>
    </row>
    <row r="45" spans="1:14" s="10" customFormat="1" ht="12.75">
      <c r="A45" s="4"/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/>
      <c r="N45" s="8"/>
    </row>
    <row r="46" ht="11.25" customHeight="1"/>
    <row r="48" ht="12.75">
      <c r="O48" s="8"/>
    </row>
  </sheetData>
  <mergeCells count="11">
    <mergeCell ref="B39:B43"/>
    <mergeCell ref="B36:B38"/>
    <mergeCell ref="A36:A43"/>
    <mergeCell ref="A34:N35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A1">
      <selection activeCell="U5" sqref="U5:U18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3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2.75">
      <c r="A2" s="76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2.75" customHeight="1">
      <c r="A3" s="79" t="s">
        <v>0</v>
      </c>
      <c r="B3" s="81" t="s">
        <v>1</v>
      </c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22"/>
    </row>
    <row r="4" spans="1:19" ht="12.75">
      <c r="A4" s="80"/>
      <c r="B4" s="82"/>
      <c r="C4" s="68">
        <v>43779</v>
      </c>
      <c r="D4" s="69"/>
      <c r="E4" s="68">
        <f>C4+7</f>
        <v>43786</v>
      </c>
      <c r="F4" s="69"/>
      <c r="G4" s="68">
        <f>E4+7</f>
        <v>43793</v>
      </c>
      <c r="H4" s="69"/>
      <c r="I4" s="68">
        <f>G4+7</f>
        <v>43800</v>
      </c>
      <c r="J4" s="69"/>
      <c r="K4" s="68">
        <f>I4+7</f>
        <v>43807</v>
      </c>
      <c r="L4" s="69"/>
      <c r="M4" s="68">
        <f>K4+7</f>
        <v>43814</v>
      </c>
      <c r="N4" s="69"/>
      <c r="O4" s="68">
        <f>M4+7</f>
        <v>43821</v>
      </c>
      <c r="P4" s="69"/>
      <c r="Q4" s="68">
        <f>O4+7</f>
        <v>43828</v>
      </c>
      <c r="R4" s="69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58</v>
      </c>
      <c r="C6" s="28"/>
      <c r="D6" s="28"/>
      <c r="E6" s="28">
        <v>3</v>
      </c>
      <c r="F6" s="28">
        <v>1</v>
      </c>
      <c r="G6" s="28">
        <v>3</v>
      </c>
      <c r="H6" s="28">
        <v>3</v>
      </c>
      <c r="I6" s="28">
        <v>1</v>
      </c>
      <c r="J6" s="28"/>
      <c r="K6" s="28"/>
      <c r="L6" s="28"/>
      <c r="M6" s="28"/>
      <c r="N6" s="28"/>
      <c r="O6" s="28"/>
      <c r="P6" s="28"/>
      <c r="Q6" s="28"/>
      <c r="R6" s="28"/>
      <c r="S6" s="28">
        <f>SUM(C6:R6)</f>
        <v>11</v>
      </c>
    </row>
    <row r="7" spans="1:19" ht="12.75">
      <c r="A7" s="28">
        <f aca="true" t="shared" si="0" ref="A7:A30">A6+1</f>
        <v>2</v>
      </c>
      <c r="B7" s="33" t="s">
        <v>40</v>
      </c>
      <c r="C7" s="42">
        <v>2</v>
      </c>
      <c r="D7" s="42"/>
      <c r="E7" s="42"/>
      <c r="F7" s="42">
        <v>2</v>
      </c>
      <c r="G7" s="42"/>
      <c r="H7" s="42"/>
      <c r="I7" s="42"/>
      <c r="J7" s="42">
        <v>3</v>
      </c>
      <c r="K7" s="42"/>
      <c r="L7" s="42"/>
      <c r="M7" s="42"/>
      <c r="N7" s="42"/>
      <c r="O7" s="42"/>
      <c r="P7" s="42"/>
      <c r="Q7" s="42"/>
      <c r="R7" s="42"/>
      <c r="S7" s="28">
        <f>SUM(C7:R7)</f>
        <v>7</v>
      </c>
    </row>
    <row r="8" spans="1:19" ht="12.75">
      <c r="A8" s="28">
        <f t="shared" si="0"/>
        <v>3</v>
      </c>
      <c r="B8" s="33" t="s">
        <v>54</v>
      </c>
      <c r="C8" s="25"/>
      <c r="D8" s="25"/>
      <c r="E8" s="25">
        <v>2</v>
      </c>
      <c r="F8" s="25">
        <v>3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8">
        <f>SUM(C8:R8)</f>
        <v>5</v>
      </c>
    </row>
    <row r="9" spans="1:19" ht="12" customHeight="1">
      <c r="A9" s="28">
        <f t="shared" si="0"/>
        <v>4</v>
      </c>
      <c r="B9" s="33" t="s">
        <v>35</v>
      </c>
      <c r="C9" s="25"/>
      <c r="D9" s="25">
        <v>2</v>
      </c>
      <c r="E9" s="25"/>
      <c r="F9" s="25"/>
      <c r="G9" s="25"/>
      <c r="H9" s="25"/>
      <c r="I9" s="25"/>
      <c r="J9" s="25">
        <v>3</v>
      </c>
      <c r="K9" s="25"/>
      <c r="L9" s="25"/>
      <c r="M9" s="25"/>
      <c r="N9" s="25"/>
      <c r="O9" s="25"/>
      <c r="P9" s="25"/>
      <c r="Q9" s="25"/>
      <c r="R9" s="25"/>
      <c r="S9" s="28">
        <f>SUM(C9:R9)</f>
        <v>5</v>
      </c>
    </row>
    <row r="10" spans="1:19" ht="12.75">
      <c r="A10" s="28">
        <f t="shared" si="0"/>
        <v>5</v>
      </c>
      <c r="B10" s="33" t="s">
        <v>68</v>
      </c>
      <c r="C10" s="25"/>
      <c r="D10" s="25"/>
      <c r="E10" s="28"/>
      <c r="F10" s="28"/>
      <c r="G10" s="28"/>
      <c r="H10" s="28"/>
      <c r="I10" s="28">
        <v>3</v>
      </c>
      <c r="J10" s="28">
        <v>2</v>
      </c>
      <c r="K10" s="25"/>
      <c r="L10" s="28"/>
      <c r="M10" s="28"/>
      <c r="N10" s="28"/>
      <c r="O10" s="28"/>
      <c r="P10" s="28"/>
      <c r="Q10" s="28"/>
      <c r="R10" s="28"/>
      <c r="S10" s="28">
        <f>SUM(C10:R10)</f>
        <v>5</v>
      </c>
    </row>
    <row r="11" spans="1:19" ht="12.75">
      <c r="A11" s="28">
        <f t="shared" si="0"/>
        <v>6</v>
      </c>
      <c r="B11" s="33" t="s">
        <v>41</v>
      </c>
      <c r="C11" s="28"/>
      <c r="D11" s="25">
        <v>3</v>
      </c>
      <c r="E11" s="28"/>
      <c r="F11" s="28"/>
      <c r="G11" s="28"/>
      <c r="H11" s="28"/>
      <c r="I11" s="28"/>
      <c r="J11" s="28">
        <v>1</v>
      </c>
      <c r="K11" s="28"/>
      <c r="L11" s="28"/>
      <c r="M11" s="28"/>
      <c r="N11" s="28"/>
      <c r="O11" s="28"/>
      <c r="P11" s="28"/>
      <c r="Q11" s="28"/>
      <c r="R11" s="28"/>
      <c r="S11" s="28">
        <f>SUM(C11:R11)</f>
        <v>4</v>
      </c>
    </row>
    <row r="12" spans="1:19" ht="12.75">
      <c r="A12" s="28">
        <f t="shared" si="0"/>
        <v>7</v>
      </c>
      <c r="B12" s="33" t="s">
        <v>46</v>
      </c>
      <c r="C12" s="25">
        <v>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>SUM(C12:R12)</f>
        <v>3</v>
      </c>
    </row>
    <row r="13" spans="1:19" ht="12.75">
      <c r="A13" s="28">
        <f t="shared" si="0"/>
        <v>8</v>
      </c>
      <c r="B13" s="33" t="s">
        <v>38</v>
      </c>
      <c r="C13" s="25"/>
      <c r="D13" s="25"/>
      <c r="E13" s="25"/>
      <c r="F13" s="25">
        <v>3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8">
        <f>SUM(C13:R13)</f>
        <v>3</v>
      </c>
    </row>
    <row r="14" spans="1:19" ht="12.75">
      <c r="A14" s="28">
        <f t="shared" si="0"/>
        <v>9</v>
      </c>
      <c r="B14" s="33" t="s">
        <v>33</v>
      </c>
      <c r="C14" s="25"/>
      <c r="D14" s="25"/>
      <c r="E14" s="25">
        <v>1</v>
      </c>
      <c r="F14" s="25"/>
      <c r="G14" s="25">
        <v>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>
        <f>SUM(C14:R14)</f>
        <v>3</v>
      </c>
    </row>
    <row r="15" spans="1:19" ht="12.75">
      <c r="A15" s="28">
        <f t="shared" si="0"/>
        <v>10</v>
      </c>
      <c r="B15" s="33" t="s">
        <v>53</v>
      </c>
      <c r="C15" s="25"/>
      <c r="D15" s="28"/>
      <c r="E15" s="28"/>
      <c r="F15" s="28"/>
      <c r="G15" s="28">
        <v>1</v>
      </c>
      <c r="H15" s="28">
        <v>2</v>
      </c>
      <c r="I15" s="28"/>
      <c r="J15" s="28"/>
      <c r="K15" s="25"/>
      <c r="L15" s="28"/>
      <c r="M15" s="28"/>
      <c r="N15" s="28"/>
      <c r="O15" s="28"/>
      <c r="P15" s="28"/>
      <c r="Q15" s="28"/>
      <c r="R15" s="28"/>
      <c r="S15" s="28">
        <f>SUM(C15:R15)</f>
        <v>3</v>
      </c>
    </row>
    <row r="16" spans="1:19" ht="12.75">
      <c r="A16" s="28">
        <f t="shared" si="0"/>
        <v>11</v>
      </c>
      <c r="B16" s="33" t="s">
        <v>36</v>
      </c>
      <c r="C16" s="25"/>
      <c r="D16" s="25"/>
      <c r="E16" s="25"/>
      <c r="F16" s="25"/>
      <c r="G16" s="25"/>
      <c r="H16" s="25"/>
      <c r="I16" s="25">
        <v>1</v>
      </c>
      <c r="J16" s="25">
        <v>2</v>
      </c>
      <c r="K16" s="25"/>
      <c r="L16" s="25"/>
      <c r="M16" s="25"/>
      <c r="N16" s="25"/>
      <c r="O16" s="25"/>
      <c r="P16" s="25"/>
      <c r="Q16" s="25"/>
      <c r="R16" s="25"/>
      <c r="S16" s="28">
        <f>SUM(C16:R16)</f>
        <v>3</v>
      </c>
    </row>
    <row r="17" spans="1:19" ht="12.75">
      <c r="A17" s="28">
        <f t="shared" si="0"/>
        <v>12</v>
      </c>
      <c r="B17" s="33" t="s">
        <v>73</v>
      </c>
      <c r="C17" s="25"/>
      <c r="D17" s="28"/>
      <c r="E17" s="28"/>
      <c r="F17" s="28"/>
      <c r="G17" s="28"/>
      <c r="H17" s="28"/>
      <c r="I17" s="28"/>
      <c r="J17" s="28">
        <v>3</v>
      </c>
      <c r="K17" s="25"/>
      <c r="L17" s="28"/>
      <c r="M17" s="28"/>
      <c r="N17" s="28"/>
      <c r="O17" s="28"/>
      <c r="P17" s="28"/>
      <c r="Q17" s="28"/>
      <c r="R17" s="28"/>
      <c r="S17" s="28">
        <f>SUM(C17:R17)</f>
        <v>3</v>
      </c>
    </row>
    <row r="18" spans="1:19" ht="12.75">
      <c r="A18" s="28">
        <f t="shared" si="0"/>
        <v>13</v>
      </c>
      <c r="B18" s="33" t="s">
        <v>79</v>
      </c>
      <c r="C18" s="25"/>
      <c r="D18" s="25"/>
      <c r="E18" s="25"/>
      <c r="F18" s="25"/>
      <c r="G18" s="25"/>
      <c r="H18" s="25"/>
      <c r="I18" s="25"/>
      <c r="J18" s="25">
        <v>3</v>
      </c>
      <c r="K18" s="25"/>
      <c r="L18" s="25"/>
      <c r="M18" s="25"/>
      <c r="N18" s="25"/>
      <c r="O18" s="25"/>
      <c r="P18" s="25"/>
      <c r="Q18" s="25"/>
      <c r="R18" s="25"/>
      <c r="S18" s="28">
        <f>SUM(C18:R18)</f>
        <v>3</v>
      </c>
    </row>
    <row r="19" spans="1:19" ht="12.75">
      <c r="A19" s="28">
        <f t="shared" si="0"/>
        <v>14</v>
      </c>
      <c r="B19" s="33" t="s">
        <v>83</v>
      </c>
      <c r="C19" s="28"/>
      <c r="D19" s="28"/>
      <c r="E19" s="28"/>
      <c r="F19" s="28"/>
      <c r="G19" s="28"/>
      <c r="H19" s="28"/>
      <c r="I19" s="28">
        <v>2</v>
      </c>
      <c r="J19" s="28"/>
      <c r="K19" s="28"/>
      <c r="L19" s="28"/>
      <c r="M19" s="28"/>
      <c r="N19" s="28"/>
      <c r="O19" s="28"/>
      <c r="P19" s="28"/>
      <c r="Q19" s="28"/>
      <c r="R19" s="28"/>
      <c r="S19" s="28">
        <f>SUM(C19:R19)</f>
        <v>2</v>
      </c>
    </row>
    <row r="20" spans="1:19" ht="12.75">
      <c r="A20" s="28">
        <f t="shared" si="0"/>
        <v>15</v>
      </c>
      <c r="B20" s="33" t="s">
        <v>76</v>
      </c>
      <c r="C20" s="28"/>
      <c r="D20" s="28"/>
      <c r="E20" s="28"/>
      <c r="F20" s="28"/>
      <c r="G20" s="28"/>
      <c r="H20" s="28"/>
      <c r="I20" s="28"/>
      <c r="J20" s="28">
        <v>2</v>
      </c>
      <c r="K20" s="28"/>
      <c r="L20" s="28"/>
      <c r="M20" s="28"/>
      <c r="N20" s="28"/>
      <c r="O20" s="28"/>
      <c r="P20" s="28"/>
      <c r="Q20" s="28"/>
      <c r="R20" s="28"/>
      <c r="S20" s="28">
        <f>SUM(C20:R20)</f>
        <v>2</v>
      </c>
    </row>
    <row r="21" spans="1:19" ht="12.75">
      <c r="A21" s="28">
        <f t="shared" si="0"/>
        <v>16</v>
      </c>
      <c r="B21" s="33" t="s">
        <v>77</v>
      </c>
      <c r="C21" s="25"/>
      <c r="D21" s="25"/>
      <c r="E21" s="25"/>
      <c r="F21" s="25"/>
      <c r="G21" s="25"/>
      <c r="H21" s="25"/>
      <c r="I21" s="25"/>
      <c r="J21" s="25">
        <v>2</v>
      </c>
      <c r="K21" s="25"/>
      <c r="L21" s="25"/>
      <c r="M21" s="25"/>
      <c r="N21" s="25"/>
      <c r="O21" s="25"/>
      <c r="P21" s="25"/>
      <c r="Q21" s="25"/>
      <c r="R21" s="25"/>
      <c r="S21" s="28">
        <f>SUM(C21:R21)</f>
        <v>2</v>
      </c>
    </row>
    <row r="22" spans="1:19" ht="12.75">
      <c r="A22" s="28">
        <f t="shared" si="0"/>
        <v>17</v>
      </c>
      <c r="B22" s="33" t="s">
        <v>45</v>
      </c>
      <c r="C22" s="28">
        <v>1</v>
      </c>
      <c r="D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>
        <f>SUM(C22:R22)</f>
        <v>1</v>
      </c>
    </row>
    <row r="23" spans="1:19" ht="12.75">
      <c r="A23" s="28">
        <f t="shared" si="0"/>
        <v>18</v>
      </c>
      <c r="B23" s="33" t="s">
        <v>34</v>
      </c>
      <c r="C23" s="25"/>
      <c r="D23" s="2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8">
        <f>SUM(C23:R23)</f>
        <v>1</v>
      </c>
    </row>
    <row r="24" spans="1:19" ht="12.75">
      <c r="A24" s="28">
        <f t="shared" si="0"/>
        <v>19</v>
      </c>
      <c r="B24" s="33" t="s">
        <v>67</v>
      </c>
      <c r="C24" s="28"/>
      <c r="D24" s="28"/>
      <c r="E24" s="28"/>
      <c r="F24" s="28"/>
      <c r="G24" s="28"/>
      <c r="H24" s="28">
        <v>1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f>SUM(C24:R24)</f>
        <v>1</v>
      </c>
    </row>
    <row r="25" spans="1:19" ht="12.75">
      <c r="A25" s="28">
        <f t="shared" si="0"/>
        <v>20</v>
      </c>
      <c r="B25" s="33" t="s">
        <v>84</v>
      </c>
      <c r="C25" s="25"/>
      <c r="D25" s="28"/>
      <c r="E25" s="28"/>
      <c r="F25" s="28"/>
      <c r="G25" s="28"/>
      <c r="H25" s="28"/>
      <c r="I25" s="28"/>
      <c r="J25" s="28">
        <v>1</v>
      </c>
      <c r="K25" s="25"/>
      <c r="L25" s="28"/>
      <c r="M25" s="28"/>
      <c r="N25" s="28"/>
      <c r="O25" s="28"/>
      <c r="P25" s="28"/>
      <c r="Q25" s="28"/>
      <c r="R25" s="28"/>
      <c r="S25" s="28">
        <f>SUM(C25:R25)</f>
        <v>1</v>
      </c>
    </row>
    <row r="26" spans="1:19" ht="12.75">
      <c r="A26" s="28">
        <f t="shared" si="0"/>
        <v>21</v>
      </c>
      <c r="B26" s="33"/>
      <c r="C26" s="25"/>
      <c r="D26" s="28"/>
      <c r="E26" s="28"/>
      <c r="F26" s="28"/>
      <c r="G26" s="28"/>
      <c r="H26" s="28"/>
      <c r="I26" s="28"/>
      <c r="J26" s="28"/>
      <c r="K26" s="25"/>
      <c r="L26" s="28"/>
      <c r="M26" s="28"/>
      <c r="N26" s="28"/>
      <c r="O26" s="28"/>
      <c r="P26" s="28"/>
      <c r="Q26" s="28"/>
      <c r="R26" s="28"/>
      <c r="S26" s="28"/>
    </row>
    <row r="27" spans="1:19" ht="12.75">
      <c r="A27" s="28">
        <f t="shared" si="0"/>
        <v>22</v>
      </c>
      <c r="B27" s="41"/>
      <c r="C27" s="25"/>
      <c r="D27" s="25"/>
      <c r="E27" s="28"/>
      <c r="F27" s="28"/>
      <c r="G27" s="28"/>
      <c r="H27" s="28"/>
      <c r="I27" s="28"/>
      <c r="J27" s="28"/>
      <c r="K27" s="25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8"/>
    </row>
    <row r="29" spans="1:19" ht="12.75">
      <c r="A29" s="28">
        <f t="shared" si="0"/>
        <v>24</v>
      </c>
      <c r="B29" s="3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8"/>
      <c r="E30" s="28"/>
      <c r="F30" s="28"/>
      <c r="G30" s="28"/>
      <c r="H30" s="28"/>
      <c r="I30" s="28"/>
      <c r="J30" s="28"/>
      <c r="K30" s="25"/>
      <c r="L30" s="28"/>
      <c r="M30" s="28"/>
      <c r="N30" s="28"/>
      <c r="O30" s="28"/>
      <c r="P30" s="28"/>
      <c r="Q30" s="28"/>
      <c r="R30" s="28"/>
      <c r="S30" s="28"/>
    </row>
    <row r="31" spans="1:19" ht="12.75" customHeight="1">
      <c r="A31" s="64" t="s">
        <v>15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.75" customHeight="1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1:S32"/>
    <mergeCell ref="O4:P4"/>
    <mergeCell ref="Q4:R4"/>
    <mergeCell ref="C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78">
      <selection activeCell="D93" sqref="D9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7" t="s">
        <v>20</v>
      </c>
      <c r="B1" s="77"/>
      <c r="C1" s="77"/>
      <c r="D1" s="77"/>
      <c r="E1" s="77"/>
      <c r="F1" s="77"/>
    </row>
    <row r="2" spans="1:6" ht="12.75">
      <c r="A2" s="101">
        <v>43779</v>
      </c>
      <c r="B2" s="102"/>
      <c r="C2" s="102"/>
      <c r="D2" s="101">
        <v>43779</v>
      </c>
      <c r="E2" s="102"/>
      <c r="F2" s="102"/>
    </row>
    <row r="3" spans="1:6" ht="12.75">
      <c r="A3" s="102" t="s">
        <v>11</v>
      </c>
      <c r="B3" s="102"/>
      <c r="C3" s="102"/>
      <c r="D3" s="102" t="s">
        <v>12</v>
      </c>
      <c r="E3" s="102"/>
      <c r="F3" s="102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46</v>
      </c>
      <c r="B5" s="3">
        <v>46.72</v>
      </c>
      <c r="C5" s="28">
        <f aca="true" t="shared" si="0" ref="C5:C21">ABS(46.78-B5)</f>
        <v>0.060000000000002274</v>
      </c>
      <c r="D5" s="33" t="s">
        <v>41</v>
      </c>
      <c r="E5" s="33">
        <v>28.4</v>
      </c>
      <c r="F5" s="41">
        <f aca="true" t="shared" si="1" ref="F5:F21">ABS(25.8-E5)</f>
        <v>2.599999999999998</v>
      </c>
    </row>
    <row r="6" spans="1:6" ht="15" customHeight="1">
      <c r="A6" s="33" t="s">
        <v>40</v>
      </c>
      <c r="B6" s="3">
        <v>46.89</v>
      </c>
      <c r="C6" s="28">
        <f t="shared" si="0"/>
        <v>0.10999999999999943</v>
      </c>
      <c r="D6" s="33" t="s">
        <v>35</v>
      </c>
      <c r="E6" s="33">
        <v>18.6</v>
      </c>
      <c r="F6" s="41">
        <f t="shared" si="1"/>
        <v>7.199999999999999</v>
      </c>
    </row>
    <row r="7" spans="1:8" ht="15" customHeight="1">
      <c r="A7" s="33" t="s">
        <v>45</v>
      </c>
      <c r="B7" s="3">
        <v>45.67</v>
      </c>
      <c r="C7" s="28">
        <f t="shared" si="0"/>
        <v>1.1099999999999994</v>
      </c>
      <c r="D7" s="33" t="s">
        <v>34</v>
      </c>
      <c r="E7" s="33">
        <v>18.2</v>
      </c>
      <c r="F7" s="41">
        <f t="shared" si="1"/>
        <v>7.600000000000001</v>
      </c>
      <c r="H7" s="10"/>
    </row>
    <row r="8" spans="1:6" ht="15" customHeight="1">
      <c r="A8" s="32" t="s">
        <v>37</v>
      </c>
      <c r="B8" s="3">
        <v>48.18</v>
      </c>
      <c r="C8" s="28">
        <f t="shared" si="0"/>
        <v>1.3999999999999986</v>
      </c>
      <c r="D8" s="33" t="s">
        <v>45</v>
      </c>
      <c r="E8" s="33">
        <v>18.1</v>
      </c>
      <c r="F8" s="41">
        <f t="shared" si="1"/>
        <v>7.699999999999999</v>
      </c>
    </row>
    <row r="9" spans="1:6" ht="15" customHeight="1">
      <c r="A9" s="33" t="s">
        <v>34</v>
      </c>
      <c r="B9" s="3">
        <v>48.23</v>
      </c>
      <c r="C9" s="28">
        <f t="shared" si="0"/>
        <v>1.4499999999999957</v>
      </c>
      <c r="D9" s="35" t="s">
        <v>36</v>
      </c>
      <c r="E9" s="33">
        <v>17.9</v>
      </c>
      <c r="F9" s="41">
        <f t="shared" si="1"/>
        <v>7.900000000000002</v>
      </c>
    </row>
    <row r="10" spans="1:12" ht="15" customHeight="1">
      <c r="A10" s="33" t="s">
        <v>47</v>
      </c>
      <c r="B10" s="3">
        <v>48.56</v>
      </c>
      <c r="C10" s="28">
        <f t="shared" si="0"/>
        <v>1.7800000000000011</v>
      </c>
      <c r="D10" s="33" t="s">
        <v>38</v>
      </c>
      <c r="E10" s="33">
        <v>17.4</v>
      </c>
      <c r="F10" s="41">
        <f t="shared" si="1"/>
        <v>8.400000000000002</v>
      </c>
      <c r="H10" s="34"/>
      <c r="I10" s="34"/>
      <c r="J10" s="34"/>
      <c r="K10" s="34"/>
      <c r="L10" s="34"/>
    </row>
    <row r="11" spans="1:12" ht="15" customHeight="1">
      <c r="A11" s="33" t="s">
        <v>33</v>
      </c>
      <c r="B11" s="3">
        <v>44.42</v>
      </c>
      <c r="C11" s="28">
        <f t="shared" si="0"/>
        <v>2.3599999999999994</v>
      </c>
      <c r="D11" s="32" t="s">
        <v>37</v>
      </c>
      <c r="E11" s="33">
        <v>17.3</v>
      </c>
      <c r="F11" s="41">
        <f t="shared" si="1"/>
        <v>8.5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3">
        <v>44.08</v>
      </c>
      <c r="C12" s="28">
        <f t="shared" si="0"/>
        <v>2.700000000000003</v>
      </c>
      <c r="D12" s="33" t="s">
        <v>52</v>
      </c>
      <c r="E12" s="33">
        <v>15.8</v>
      </c>
      <c r="F12" s="41">
        <f t="shared" si="1"/>
        <v>10</v>
      </c>
      <c r="H12" s="34"/>
      <c r="I12" s="34"/>
      <c r="J12" s="34"/>
      <c r="K12" s="34"/>
      <c r="L12" s="34"/>
    </row>
    <row r="13" spans="1:12" ht="15" customHeight="1">
      <c r="A13" s="33" t="s">
        <v>38</v>
      </c>
      <c r="B13" s="3">
        <v>43.88</v>
      </c>
      <c r="C13" s="28">
        <f t="shared" si="0"/>
        <v>2.8999999999999986</v>
      </c>
      <c r="D13" s="33" t="s">
        <v>53</v>
      </c>
      <c r="E13" s="33">
        <v>15.3</v>
      </c>
      <c r="F13" s="41">
        <f t="shared" si="1"/>
        <v>10.5</v>
      </c>
      <c r="H13" s="34"/>
      <c r="I13" s="34"/>
      <c r="J13" s="34"/>
      <c r="K13" s="34"/>
      <c r="L13" s="34"/>
    </row>
    <row r="14" spans="1:12" ht="15" customHeight="1">
      <c r="A14" s="33" t="s">
        <v>50</v>
      </c>
      <c r="B14" s="3">
        <v>41.91</v>
      </c>
      <c r="C14" s="28">
        <f t="shared" si="0"/>
        <v>4.8700000000000045</v>
      </c>
      <c r="D14" s="33" t="s">
        <v>54</v>
      </c>
      <c r="E14" s="33">
        <v>14.9</v>
      </c>
      <c r="F14" s="41">
        <f t="shared" si="1"/>
        <v>10.9</v>
      </c>
      <c r="H14" s="34"/>
      <c r="I14" s="34"/>
      <c r="J14" s="34"/>
      <c r="K14" s="34"/>
      <c r="L14" s="34"/>
    </row>
    <row r="15" spans="1:12" ht="15" customHeight="1">
      <c r="A15" s="33" t="s">
        <v>53</v>
      </c>
      <c r="B15" s="3">
        <v>41.39</v>
      </c>
      <c r="C15" s="28">
        <f t="shared" si="0"/>
        <v>5.390000000000001</v>
      </c>
      <c r="D15" s="33" t="s">
        <v>40</v>
      </c>
      <c r="E15" s="33">
        <v>12.9</v>
      </c>
      <c r="F15" s="41">
        <f t="shared" si="1"/>
        <v>12.9</v>
      </c>
      <c r="H15" s="34"/>
      <c r="I15" s="34"/>
      <c r="J15" s="34"/>
      <c r="K15" s="34"/>
      <c r="L15" s="34"/>
    </row>
    <row r="16" spans="1:12" ht="15" customHeight="1">
      <c r="A16" s="33" t="s">
        <v>54</v>
      </c>
      <c r="B16" s="3">
        <v>52.17</v>
      </c>
      <c r="C16" s="28">
        <f t="shared" si="0"/>
        <v>5.390000000000001</v>
      </c>
      <c r="D16" s="33" t="s">
        <v>46</v>
      </c>
      <c r="E16" s="33">
        <v>12.2</v>
      </c>
      <c r="F16" s="41">
        <f t="shared" si="1"/>
        <v>13.600000000000001</v>
      </c>
      <c r="H16" s="34"/>
      <c r="I16" s="34"/>
      <c r="J16" s="34"/>
      <c r="K16" s="34"/>
      <c r="L16" s="34"/>
    </row>
    <row r="17" spans="1:6" ht="15" customHeight="1">
      <c r="A17" s="33" t="s">
        <v>41</v>
      </c>
      <c r="B17" s="3">
        <v>52.47</v>
      </c>
      <c r="C17" s="28">
        <f t="shared" si="0"/>
        <v>5.689999999999998</v>
      </c>
      <c r="D17" s="33" t="s">
        <v>51</v>
      </c>
      <c r="E17" s="33">
        <v>11.8</v>
      </c>
      <c r="F17" s="41">
        <f t="shared" si="1"/>
        <v>14</v>
      </c>
    </row>
    <row r="18" spans="1:6" ht="15" customHeight="1">
      <c r="A18" s="33" t="s">
        <v>51</v>
      </c>
      <c r="B18" s="3">
        <v>55.68</v>
      </c>
      <c r="C18" s="28">
        <f t="shared" si="0"/>
        <v>8.899999999999999</v>
      </c>
      <c r="D18" s="33" t="s">
        <v>33</v>
      </c>
      <c r="E18" s="33">
        <v>10.5</v>
      </c>
      <c r="F18" s="41">
        <f t="shared" si="1"/>
        <v>15.3</v>
      </c>
    </row>
    <row r="19" spans="1:6" ht="15" customHeight="1">
      <c r="A19" s="33" t="s">
        <v>49</v>
      </c>
      <c r="B19" s="3">
        <v>36.5</v>
      </c>
      <c r="C19" s="28">
        <f t="shared" si="0"/>
        <v>10.280000000000001</v>
      </c>
      <c r="D19" s="33" t="s">
        <v>49</v>
      </c>
      <c r="E19" s="33">
        <v>9.8</v>
      </c>
      <c r="F19" s="41">
        <f t="shared" si="1"/>
        <v>16</v>
      </c>
    </row>
    <row r="20" spans="1:6" ht="15" customHeight="1">
      <c r="A20" s="35" t="s">
        <v>36</v>
      </c>
      <c r="B20" s="3">
        <v>58.27</v>
      </c>
      <c r="C20" s="28">
        <f t="shared" si="0"/>
        <v>11.490000000000002</v>
      </c>
      <c r="D20" s="33" t="s">
        <v>50</v>
      </c>
      <c r="E20" s="33">
        <v>9.62</v>
      </c>
      <c r="F20" s="41">
        <f t="shared" si="1"/>
        <v>16.18</v>
      </c>
    </row>
    <row r="21" spans="1:6" ht="13.5" customHeight="1">
      <c r="A21" s="33" t="s">
        <v>48</v>
      </c>
      <c r="B21" s="3">
        <v>33.42</v>
      </c>
      <c r="C21" s="28">
        <f t="shared" si="0"/>
        <v>13.36</v>
      </c>
      <c r="D21" s="33" t="s">
        <v>47</v>
      </c>
      <c r="E21" s="33">
        <v>7.5</v>
      </c>
      <c r="F21" s="41">
        <f t="shared" si="1"/>
        <v>18.3</v>
      </c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83" t="s">
        <v>19</v>
      </c>
      <c r="B23" s="84"/>
      <c r="C23" s="84"/>
      <c r="D23" s="84"/>
      <c r="E23" s="84"/>
      <c r="F23" s="85"/>
    </row>
    <row r="24" spans="1:6" ht="12.75" customHeight="1">
      <c r="A24" s="86" t="s">
        <v>42</v>
      </c>
      <c r="B24" s="87"/>
      <c r="C24" s="88"/>
      <c r="D24" s="86" t="s">
        <v>43</v>
      </c>
      <c r="E24" s="87"/>
      <c r="F24" s="88"/>
    </row>
    <row r="25" spans="1:6" ht="12.75">
      <c r="A25" s="89"/>
      <c r="B25" s="90"/>
      <c r="C25" s="91"/>
      <c r="D25" s="89"/>
      <c r="E25" s="90"/>
      <c r="F25" s="91"/>
    </row>
    <row r="26" spans="1:6" ht="12.75">
      <c r="A26" s="92" t="s">
        <v>56</v>
      </c>
      <c r="B26" s="93"/>
      <c r="C26" s="94"/>
      <c r="D26" s="98" t="s">
        <v>57</v>
      </c>
      <c r="E26" s="99"/>
      <c r="F26" s="100"/>
    </row>
    <row r="27" spans="1:6" ht="12.75">
      <c r="A27" s="95"/>
      <c r="B27" s="96"/>
      <c r="C27" s="97"/>
      <c r="D27" s="70"/>
      <c r="E27" s="71"/>
      <c r="F27" s="72"/>
    </row>
    <row r="28" spans="1:6" ht="12.75">
      <c r="A28" s="77" t="s">
        <v>20</v>
      </c>
      <c r="B28" s="77"/>
      <c r="C28" s="77"/>
      <c r="D28" s="77"/>
      <c r="E28" s="77"/>
      <c r="F28" s="77"/>
    </row>
    <row r="29" spans="1:6" ht="12.75">
      <c r="A29" s="101">
        <v>43786</v>
      </c>
      <c r="B29" s="102"/>
      <c r="C29" s="102"/>
      <c r="D29" s="101">
        <v>43786</v>
      </c>
      <c r="E29" s="102"/>
      <c r="F29" s="102"/>
    </row>
    <row r="30" spans="1:6" ht="12.75">
      <c r="A30" s="102" t="s">
        <v>11</v>
      </c>
      <c r="B30" s="102"/>
      <c r="C30" s="102"/>
      <c r="D30" s="102" t="s">
        <v>12</v>
      </c>
      <c r="E30" s="102"/>
      <c r="F30" s="102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33" t="s">
        <v>58</v>
      </c>
      <c r="B32" s="3">
        <v>39600</v>
      </c>
      <c r="C32" s="28">
        <f aca="true" t="shared" si="2" ref="C32:C44">ABS(39300-B32)</f>
        <v>300</v>
      </c>
      <c r="D32" s="33" t="s">
        <v>54</v>
      </c>
      <c r="E32" s="33">
        <v>365</v>
      </c>
      <c r="F32" s="41">
        <f aca="true" t="shared" si="3" ref="F32:F44">ABS(373-E32)</f>
        <v>8</v>
      </c>
    </row>
    <row r="33" spans="1:6" ht="12.75">
      <c r="A33" s="33" t="s">
        <v>54</v>
      </c>
      <c r="B33" s="3">
        <v>30000</v>
      </c>
      <c r="C33" s="28">
        <f t="shared" si="2"/>
        <v>9300</v>
      </c>
      <c r="D33" s="33" t="s">
        <v>38</v>
      </c>
      <c r="E33" s="33">
        <v>365</v>
      </c>
      <c r="F33" s="41">
        <f t="shared" si="3"/>
        <v>8</v>
      </c>
    </row>
    <row r="34" spans="1:6" ht="12.75">
      <c r="A34" s="33" t="s">
        <v>33</v>
      </c>
      <c r="B34" s="3">
        <v>28800</v>
      </c>
      <c r="C34" s="28">
        <f t="shared" si="2"/>
        <v>10500</v>
      </c>
      <c r="D34" s="33" t="s">
        <v>40</v>
      </c>
      <c r="E34" s="33">
        <v>350</v>
      </c>
      <c r="F34" s="41">
        <f t="shared" si="3"/>
        <v>23</v>
      </c>
    </row>
    <row r="35" spans="1:6" ht="12.75">
      <c r="A35" s="33" t="s">
        <v>38</v>
      </c>
      <c r="B35" s="3">
        <v>26000</v>
      </c>
      <c r="C35" s="28">
        <f t="shared" si="2"/>
        <v>13300</v>
      </c>
      <c r="D35" s="33" t="s">
        <v>58</v>
      </c>
      <c r="E35" s="33">
        <v>460</v>
      </c>
      <c r="F35" s="41">
        <f t="shared" si="3"/>
        <v>87</v>
      </c>
    </row>
    <row r="36" spans="1:6" ht="12.75">
      <c r="A36" s="33" t="s">
        <v>61</v>
      </c>
      <c r="B36" s="3">
        <v>25000</v>
      </c>
      <c r="C36" s="28">
        <f t="shared" si="2"/>
        <v>14300</v>
      </c>
      <c r="D36" s="33" t="s">
        <v>34</v>
      </c>
      <c r="E36" s="33">
        <v>267</v>
      </c>
      <c r="F36" s="41">
        <f t="shared" si="3"/>
        <v>106</v>
      </c>
    </row>
    <row r="37" spans="1:6" ht="12.75">
      <c r="A37" s="33" t="s">
        <v>35</v>
      </c>
      <c r="B37" s="3">
        <v>20000</v>
      </c>
      <c r="C37" s="28">
        <f t="shared" si="2"/>
        <v>19300</v>
      </c>
      <c r="D37" s="33" t="s">
        <v>35</v>
      </c>
      <c r="E37" s="33">
        <v>250</v>
      </c>
      <c r="F37" s="41">
        <f t="shared" si="3"/>
        <v>123</v>
      </c>
    </row>
    <row r="38" spans="1:6" ht="12.75">
      <c r="A38" s="33" t="s">
        <v>34</v>
      </c>
      <c r="B38" s="3">
        <v>16200</v>
      </c>
      <c r="C38" s="28">
        <f t="shared" si="2"/>
        <v>23100</v>
      </c>
      <c r="D38" s="33" t="s">
        <v>61</v>
      </c>
      <c r="E38" s="33">
        <v>125</v>
      </c>
      <c r="F38" s="41">
        <f t="shared" si="3"/>
        <v>248</v>
      </c>
    </row>
    <row r="39" spans="1:6" ht="12.75">
      <c r="A39" s="33" t="s">
        <v>53</v>
      </c>
      <c r="B39" s="3">
        <v>16200</v>
      </c>
      <c r="C39" s="28">
        <f t="shared" si="2"/>
        <v>23100</v>
      </c>
      <c r="D39" s="33" t="s">
        <v>59</v>
      </c>
      <c r="E39" s="33">
        <v>625</v>
      </c>
      <c r="F39" s="41">
        <f t="shared" si="3"/>
        <v>252</v>
      </c>
    </row>
    <row r="40" spans="1:6" ht="12.75">
      <c r="A40" s="33" t="s">
        <v>41</v>
      </c>
      <c r="B40" s="3">
        <v>16112</v>
      </c>
      <c r="C40" s="28">
        <f t="shared" si="2"/>
        <v>23188</v>
      </c>
      <c r="D40" s="33" t="s">
        <v>53</v>
      </c>
      <c r="E40" s="33">
        <v>90</v>
      </c>
      <c r="F40" s="41">
        <f t="shared" si="3"/>
        <v>283</v>
      </c>
    </row>
    <row r="41" spans="1:6" ht="12.75">
      <c r="A41" s="35" t="s">
        <v>36</v>
      </c>
      <c r="B41" s="3">
        <v>13500</v>
      </c>
      <c r="C41" s="28">
        <f t="shared" si="2"/>
        <v>25800</v>
      </c>
      <c r="D41" s="33" t="s">
        <v>41</v>
      </c>
      <c r="E41" s="33">
        <v>89</v>
      </c>
      <c r="F41" s="41">
        <f t="shared" si="3"/>
        <v>284</v>
      </c>
    </row>
    <row r="42" spans="1:6" ht="12.75">
      <c r="A42" s="33" t="s">
        <v>40</v>
      </c>
      <c r="B42" s="3">
        <v>7000</v>
      </c>
      <c r="C42" s="28">
        <f t="shared" si="2"/>
        <v>32300</v>
      </c>
      <c r="D42" s="35" t="s">
        <v>36</v>
      </c>
      <c r="E42" s="33">
        <v>712</v>
      </c>
      <c r="F42" s="41">
        <f t="shared" si="3"/>
        <v>339</v>
      </c>
    </row>
    <row r="43" spans="1:6" ht="12.75">
      <c r="A43" s="32" t="s">
        <v>60</v>
      </c>
      <c r="B43" s="3">
        <v>2500</v>
      </c>
      <c r="C43" s="28">
        <f t="shared" si="2"/>
        <v>36800</v>
      </c>
      <c r="D43" s="32" t="s">
        <v>60</v>
      </c>
      <c r="E43" s="33">
        <v>808</v>
      </c>
      <c r="F43" s="41">
        <f t="shared" si="3"/>
        <v>435</v>
      </c>
    </row>
    <row r="44" spans="1:6" ht="12.75">
      <c r="A44" s="33" t="s">
        <v>59</v>
      </c>
      <c r="B44" s="3">
        <v>1050</v>
      </c>
      <c r="C44" s="28">
        <f t="shared" si="2"/>
        <v>38250</v>
      </c>
      <c r="D44" s="33" t="s">
        <v>33</v>
      </c>
      <c r="E44" s="33">
        <v>1400</v>
      </c>
      <c r="F44" s="41">
        <f t="shared" si="3"/>
        <v>1027</v>
      </c>
    </row>
    <row r="45" spans="1:6" ht="12.75">
      <c r="A45" s="33"/>
      <c r="B45" s="3"/>
      <c r="C45" s="28"/>
      <c r="D45" s="33"/>
      <c r="E45" s="33"/>
      <c r="F45" s="41"/>
    </row>
    <row r="46" spans="1:6" ht="12.75">
      <c r="A46" s="33"/>
      <c r="B46" s="3"/>
      <c r="C46" s="28"/>
      <c r="D46" s="33"/>
      <c r="E46" s="33"/>
      <c r="F46" s="41"/>
    </row>
    <row r="47" spans="1:6" ht="12.75">
      <c r="A47" s="33"/>
      <c r="B47" s="3"/>
      <c r="C47" s="28"/>
      <c r="D47" s="33"/>
      <c r="E47" s="33"/>
      <c r="F47" s="41"/>
    </row>
    <row r="48" spans="1:6" ht="12.75">
      <c r="A48" s="33"/>
      <c r="B48" s="3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83" t="s">
        <v>19</v>
      </c>
      <c r="B50" s="84"/>
      <c r="C50" s="84"/>
      <c r="D50" s="84"/>
      <c r="E50" s="84"/>
      <c r="F50" s="85"/>
    </row>
    <row r="51" spans="1:6" ht="12.75">
      <c r="A51" s="86" t="s">
        <v>42</v>
      </c>
      <c r="B51" s="87"/>
      <c r="C51" s="88"/>
      <c r="D51" s="86" t="s">
        <v>43</v>
      </c>
      <c r="E51" s="87"/>
      <c r="F51" s="88"/>
    </row>
    <row r="52" spans="1:6" ht="12.75">
      <c r="A52" s="89"/>
      <c r="B52" s="90"/>
      <c r="C52" s="91"/>
      <c r="D52" s="89"/>
      <c r="E52" s="90"/>
      <c r="F52" s="91"/>
    </row>
    <row r="53" spans="1:6" ht="12.75">
      <c r="A53" s="92" t="s">
        <v>63</v>
      </c>
      <c r="B53" s="93"/>
      <c r="C53" s="94"/>
      <c r="D53" s="98" t="s">
        <v>62</v>
      </c>
      <c r="E53" s="99"/>
      <c r="F53" s="100"/>
    </row>
    <row r="54" spans="1:6" ht="12.75">
      <c r="A54" s="95"/>
      <c r="B54" s="96"/>
      <c r="C54" s="97"/>
      <c r="D54" s="70"/>
      <c r="E54" s="71"/>
      <c r="F54" s="72"/>
    </row>
    <row r="55" spans="1:6" ht="12.75">
      <c r="A55" s="77" t="s">
        <v>20</v>
      </c>
      <c r="B55" s="77"/>
      <c r="C55" s="77"/>
      <c r="D55" s="77"/>
      <c r="E55" s="77"/>
      <c r="F55" s="77"/>
    </row>
    <row r="56" spans="1:6" ht="12.75">
      <c r="A56" s="101">
        <v>43793</v>
      </c>
      <c r="B56" s="102"/>
      <c r="C56" s="102"/>
      <c r="D56" s="101">
        <v>43793</v>
      </c>
      <c r="E56" s="102"/>
      <c r="F56" s="102"/>
    </row>
    <row r="57" spans="1:6" ht="12.75">
      <c r="A57" s="102" t="s">
        <v>11</v>
      </c>
      <c r="B57" s="102"/>
      <c r="C57" s="102"/>
      <c r="D57" s="102" t="s">
        <v>12</v>
      </c>
      <c r="E57" s="102"/>
      <c r="F57" s="102"/>
    </row>
    <row r="58" spans="1:6" ht="12.75">
      <c r="A58" s="32" t="s">
        <v>1</v>
      </c>
      <c r="B58" s="32" t="s">
        <v>17</v>
      </c>
      <c r="C58" s="32" t="s">
        <v>18</v>
      </c>
      <c r="D58" s="32" t="s">
        <v>1</v>
      </c>
      <c r="E58" s="32" t="s">
        <v>17</v>
      </c>
      <c r="F58" s="32" t="s">
        <v>18</v>
      </c>
    </row>
    <row r="59" spans="1:6" ht="12.75">
      <c r="A59" s="33" t="s">
        <v>58</v>
      </c>
      <c r="B59" s="3">
        <v>1920</v>
      </c>
      <c r="C59" s="28">
        <f aca="true" t="shared" si="4" ref="C59:C69">ABS(1911-B59)</f>
        <v>9</v>
      </c>
      <c r="D59" s="33" t="s">
        <v>58</v>
      </c>
      <c r="E59" s="33">
        <v>1982</v>
      </c>
      <c r="F59" s="41">
        <f aca="true" t="shared" si="5" ref="F59:F69">ABS(1982-E59)</f>
        <v>0</v>
      </c>
    </row>
    <row r="60" spans="1:6" ht="12.75">
      <c r="A60" s="33" t="s">
        <v>33</v>
      </c>
      <c r="B60" s="3">
        <v>1884</v>
      </c>
      <c r="C60" s="28">
        <f t="shared" si="4"/>
        <v>27</v>
      </c>
      <c r="D60" s="33" t="s">
        <v>53</v>
      </c>
      <c r="E60" s="33">
        <v>1983</v>
      </c>
      <c r="F60" s="41">
        <f t="shared" si="5"/>
        <v>1</v>
      </c>
    </row>
    <row r="61" spans="1:6" ht="12.75">
      <c r="A61" s="33" t="s">
        <v>53</v>
      </c>
      <c r="B61" s="3">
        <v>1947</v>
      </c>
      <c r="C61" s="28">
        <f t="shared" si="4"/>
        <v>36</v>
      </c>
      <c r="D61" s="33" t="s">
        <v>67</v>
      </c>
      <c r="E61" s="33">
        <v>1979</v>
      </c>
      <c r="F61" s="41">
        <f t="shared" si="5"/>
        <v>3</v>
      </c>
    </row>
    <row r="62" spans="1:6" ht="12.75">
      <c r="A62" s="33" t="s">
        <v>41</v>
      </c>
      <c r="B62" s="3">
        <v>1956</v>
      </c>
      <c r="C62" s="28">
        <f t="shared" si="4"/>
        <v>45</v>
      </c>
      <c r="D62" s="33" t="s">
        <v>33</v>
      </c>
      <c r="E62" s="33">
        <v>1986</v>
      </c>
      <c r="F62" s="41">
        <f t="shared" si="5"/>
        <v>4</v>
      </c>
    </row>
    <row r="63" spans="1:6" ht="12.75">
      <c r="A63" s="35" t="s">
        <v>36</v>
      </c>
      <c r="B63" s="3">
        <v>1961</v>
      </c>
      <c r="C63" s="28">
        <f t="shared" si="4"/>
        <v>50</v>
      </c>
      <c r="D63" s="33" t="s">
        <v>68</v>
      </c>
      <c r="E63" s="33">
        <v>1977</v>
      </c>
      <c r="F63" s="41">
        <f t="shared" si="5"/>
        <v>5</v>
      </c>
    </row>
    <row r="64" spans="1:6" ht="12.75">
      <c r="A64" s="33" t="s">
        <v>54</v>
      </c>
      <c r="B64" s="3">
        <v>1963</v>
      </c>
      <c r="C64" s="28">
        <f t="shared" si="4"/>
        <v>52</v>
      </c>
      <c r="D64" s="33" t="s">
        <v>66</v>
      </c>
      <c r="E64" s="33">
        <v>1975</v>
      </c>
      <c r="F64" s="41">
        <f t="shared" si="5"/>
        <v>7</v>
      </c>
    </row>
    <row r="65" spans="1:6" ht="12.75">
      <c r="A65" s="33" t="s">
        <v>67</v>
      </c>
      <c r="B65" s="3">
        <v>1969</v>
      </c>
      <c r="C65" s="28">
        <f t="shared" si="4"/>
        <v>58</v>
      </c>
      <c r="D65" s="33" t="s">
        <v>54</v>
      </c>
      <c r="E65" s="33">
        <v>1973</v>
      </c>
      <c r="F65" s="41">
        <f t="shared" si="5"/>
        <v>9</v>
      </c>
    </row>
    <row r="66" spans="1:6" ht="12.75">
      <c r="A66" s="33" t="s">
        <v>35</v>
      </c>
      <c r="B66" s="3">
        <v>1970</v>
      </c>
      <c r="C66" s="28">
        <f t="shared" si="4"/>
        <v>59</v>
      </c>
      <c r="D66" s="33" t="s">
        <v>35</v>
      </c>
      <c r="E66" s="33">
        <v>1993</v>
      </c>
      <c r="F66" s="41">
        <f t="shared" si="5"/>
        <v>11</v>
      </c>
    </row>
    <row r="67" spans="1:6" ht="12.75">
      <c r="A67" s="33" t="s">
        <v>68</v>
      </c>
      <c r="B67" s="3">
        <v>1979</v>
      </c>
      <c r="C67" s="28">
        <f t="shared" si="4"/>
        <v>68</v>
      </c>
      <c r="D67" s="35" t="s">
        <v>36</v>
      </c>
      <c r="E67" s="33">
        <v>1970</v>
      </c>
      <c r="F67" s="41">
        <f t="shared" si="5"/>
        <v>12</v>
      </c>
    </row>
    <row r="68" spans="1:6" ht="12.75">
      <c r="A68" s="33" t="s">
        <v>34</v>
      </c>
      <c r="B68" s="3">
        <v>1980</v>
      </c>
      <c r="C68" s="28">
        <f t="shared" si="4"/>
        <v>69</v>
      </c>
      <c r="D68" s="33" t="s">
        <v>41</v>
      </c>
      <c r="E68" s="33">
        <v>1966</v>
      </c>
      <c r="F68" s="41">
        <f t="shared" si="5"/>
        <v>16</v>
      </c>
    </row>
    <row r="69" spans="1:6" ht="12.75">
      <c r="A69" s="33" t="s">
        <v>66</v>
      </c>
      <c r="B69" s="3">
        <v>1983</v>
      </c>
      <c r="C69" s="28">
        <f t="shared" si="4"/>
        <v>72</v>
      </c>
      <c r="D69" s="33" t="s">
        <v>34</v>
      </c>
      <c r="E69" s="33">
        <v>1958</v>
      </c>
      <c r="F69" s="41">
        <f t="shared" si="5"/>
        <v>24</v>
      </c>
    </row>
    <row r="70" spans="1:6" ht="12.75">
      <c r="A70" s="32"/>
      <c r="B70" s="3"/>
      <c r="C70" s="28"/>
      <c r="D70" s="32"/>
      <c r="E70" s="33"/>
      <c r="F70" s="41"/>
    </row>
    <row r="71" spans="1:6" ht="12.75">
      <c r="A71" s="33"/>
      <c r="B71" s="3"/>
      <c r="C71" s="28"/>
      <c r="D71" s="33"/>
      <c r="E71" s="33"/>
      <c r="F71" s="41"/>
    </row>
    <row r="72" spans="1:6" ht="12.75">
      <c r="A72" s="33"/>
      <c r="B72" s="3"/>
      <c r="C72" s="28"/>
      <c r="D72" s="33"/>
      <c r="E72" s="33"/>
      <c r="F72" s="41"/>
    </row>
    <row r="73" spans="1:6" ht="12.75">
      <c r="A73" s="33"/>
      <c r="B73" s="3"/>
      <c r="C73" s="28"/>
      <c r="D73" s="33"/>
      <c r="E73" s="33"/>
      <c r="F73" s="41"/>
    </row>
    <row r="74" spans="1:6" ht="12.75">
      <c r="A74" s="33"/>
      <c r="B74" s="3"/>
      <c r="C74" s="28"/>
      <c r="D74" s="33"/>
      <c r="E74" s="33"/>
      <c r="F74" s="41"/>
    </row>
    <row r="75" spans="1:6" ht="12.75">
      <c r="A75" s="33"/>
      <c r="B75" s="3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83" t="s">
        <v>19</v>
      </c>
      <c r="B77" s="84"/>
      <c r="C77" s="84"/>
      <c r="D77" s="84"/>
      <c r="E77" s="84"/>
      <c r="F77" s="85"/>
    </row>
    <row r="78" spans="1:6" ht="12.75">
      <c r="A78" s="86" t="s">
        <v>42</v>
      </c>
      <c r="B78" s="87"/>
      <c r="C78" s="88"/>
      <c r="D78" s="86" t="s">
        <v>43</v>
      </c>
      <c r="E78" s="87"/>
      <c r="F78" s="88"/>
    </row>
    <row r="79" spans="1:6" ht="12.75">
      <c r="A79" s="89"/>
      <c r="B79" s="90"/>
      <c r="C79" s="91"/>
      <c r="D79" s="89"/>
      <c r="E79" s="90"/>
      <c r="F79" s="91"/>
    </row>
    <row r="80" spans="1:6" ht="12.75">
      <c r="A80" s="92" t="s">
        <v>70</v>
      </c>
      <c r="B80" s="93"/>
      <c r="C80" s="94"/>
      <c r="D80" s="98" t="s">
        <v>69</v>
      </c>
      <c r="E80" s="99"/>
      <c r="F80" s="100"/>
    </row>
    <row r="81" spans="1:6" ht="12.75">
      <c r="A81" s="95"/>
      <c r="B81" s="96"/>
      <c r="C81" s="97"/>
      <c r="D81" s="70"/>
      <c r="E81" s="71"/>
      <c r="F81" s="72"/>
    </row>
    <row r="82" spans="1:6" ht="12.75">
      <c r="A82" s="77" t="s">
        <v>20</v>
      </c>
      <c r="B82" s="77"/>
      <c r="C82" s="77"/>
      <c r="D82" s="77"/>
      <c r="E82" s="77"/>
      <c r="F82" s="77"/>
    </row>
    <row r="83" spans="1:6" ht="12.75">
      <c r="A83" s="101">
        <v>43800</v>
      </c>
      <c r="B83" s="102"/>
      <c r="C83" s="102"/>
      <c r="D83" s="101">
        <v>43800</v>
      </c>
      <c r="E83" s="102"/>
      <c r="F83" s="102"/>
    </row>
    <row r="84" spans="1:6" ht="12.75">
      <c r="A84" s="102" t="s">
        <v>11</v>
      </c>
      <c r="B84" s="102"/>
      <c r="C84" s="102"/>
      <c r="D84" s="102" t="s">
        <v>12</v>
      </c>
      <c r="E84" s="102"/>
      <c r="F84" s="102"/>
    </row>
    <row r="85" spans="1:6" ht="12.75">
      <c r="A85" s="32" t="s">
        <v>1</v>
      </c>
      <c r="B85" s="32" t="s">
        <v>17</v>
      </c>
      <c r="C85" s="32" t="s">
        <v>18</v>
      </c>
      <c r="D85" s="32" t="s">
        <v>1</v>
      </c>
      <c r="E85" s="32" t="s">
        <v>17</v>
      </c>
      <c r="F85" s="32" t="s">
        <v>18</v>
      </c>
    </row>
    <row r="86" spans="1:6" ht="12.75">
      <c r="A86" s="41" t="s">
        <v>68</v>
      </c>
      <c r="B86" s="103">
        <v>1921</v>
      </c>
      <c r="C86" s="104">
        <f>ABS(1921-B86)</f>
        <v>0</v>
      </c>
      <c r="D86" s="33" t="s">
        <v>35</v>
      </c>
      <c r="E86" s="33">
        <v>1993</v>
      </c>
      <c r="F86" s="41">
        <f>ABS(1993-E86)</f>
        <v>0</v>
      </c>
    </row>
    <row r="87" spans="1:6" ht="12.75">
      <c r="A87" s="32" t="s">
        <v>74</v>
      </c>
      <c r="B87" s="3">
        <v>1920</v>
      </c>
      <c r="C87" s="28">
        <f>ABS(1921-B87)</f>
        <v>1</v>
      </c>
      <c r="D87" s="33" t="s">
        <v>73</v>
      </c>
      <c r="E87" s="33">
        <v>1993</v>
      </c>
      <c r="F87" s="41">
        <f>ABS(1993-E87)</f>
        <v>0</v>
      </c>
    </row>
    <row r="88" spans="1:6" ht="12.75">
      <c r="A88" s="33" t="s">
        <v>58</v>
      </c>
      <c r="B88" s="3">
        <v>1925</v>
      </c>
      <c r="C88" s="28">
        <f>ABS(1921-B88)</f>
        <v>4</v>
      </c>
      <c r="D88" s="41" t="s">
        <v>75</v>
      </c>
      <c r="E88" s="41">
        <v>1993</v>
      </c>
      <c r="F88" s="41">
        <f>ABS(1993-E88)</f>
        <v>0</v>
      </c>
    </row>
    <row r="89" spans="1:6" ht="12.75">
      <c r="A89" s="35" t="s">
        <v>36</v>
      </c>
      <c r="B89" s="3">
        <v>1925</v>
      </c>
      <c r="C89" s="28">
        <f>ABS(1921-B89)</f>
        <v>4</v>
      </c>
      <c r="D89" s="33" t="s">
        <v>79</v>
      </c>
      <c r="E89" s="33">
        <v>1993</v>
      </c>
      <c r="F89" s="41">
        <f>ABS(1993-E89)</f>
        <v>0</v>
      </c>
    </row>
    <row r="90" spans="1:6" ht="12.75">
      <c r="A90" s="33" t="s">
        <v>54</v>
      </c>
      <c r="B90" s="3">
        <v>1915</v>
      </c>
      <c r="C90" s="28">
        <f>ABS(1921-B90)</f>
        <v>6</v>
      </c>
      <c r="D90" s="35" t="s">
        <v>36</v>
      </c>
      <c r="E90" s="33">
        <v>1992</v>
      </c>
      <c r="F90" s="41">
        <f>ABS(1993-E90)</f>
        <v>1</v>
      </c>
    </row>
    <row r="91" spans="1:6" ht="12.75">
      <c r="A91" s="33" t="s">
        <v>35</v>
      </c>
      <c r="B91" s="3">
        <v>1928</v>
      </c>
      <c r="C91" s="28">
        <f>ABS(1921-B91)</f>
        <v>7</v>
      </c>
      <c r="D91" s="33" t="s">
        <v>76</v>
      </c>
      <c r="E91" s="33">
        <v>1992</v>
      </c>
      <c r="F91" s="41">
        <f>ABS(1993-E91)</f>
        <v>1</v>
      </c>
    </row>
    <row r="92" spans="1:6" ht="12.75">
      <c r="A92" s="33" t="s">
        <v>77</v>
      </c>
      <c r="B92" s="3">
        <v>1929</v>
      </c>
      <c r="C92" s="28">
        <f>ABS(1921-B92)</f>
        <v>8</v>
      </c>
      <c r="D92" s="33" t="s">
        <v>68</v>
      </c>
      <c r="E92" s="33">
        <v>1992</v>
      </c>
      <c r="F92" s="41">
        <f>ABS(1993-E92)</f>
        <v>1</v>
      </c>
    </row>
    <row r="93" spans="1:6" ht="12.75">
      <c r="A93" s="33" t="s">
        <v>80</v>
      </c>
      <c r="B93" s="3">
        <v>1912</v>
      </c>
      <c r="C93" s="28">
        <f>ABS(1921-B93)</f>
        <v>9</v>
      </c>
      <c r="D93" s="33" t="s">
        <v>77</v>
      </c>
      <c r="E93" s="33">
        <v>1992</v>
      </c>
      <c r="F93" s="41">
        <f>ABS(1993-E93)</f>
        <v>1</v>
      </c>
    </row>
    <row r="94" spans="1:6" ht="12.75">
      <c r="A94" s="33" t="s">
        <v>33</v>
      </c>
      <c r="B94" s="3">
        <v>1942</v>
      </c>
      <c r="C94" s="28">
        <f>ABS(1921-B94)</f>
        <v>21</v>
      </c>
      <c r="D94" s="33" t="s">
        <v>41</v>
      </c>
      <c r="E94" s="33">
        <v>1991</v>
      </c>
      <c r="F94" s="41">
        <f>ABS(1993-E94)</f>
        <v>2</v>
      </c>
    </row>
    <row r="95" spans="1:6" ht="12.75">
      <c r="A95" s="33" t="s">
        <v>34</v>
      </c>
      <c r="B95" s="3">
        <v>1897</v>
      </c>
      <c r="C95" s="28">
        <f>ABS(1921-B95)</f>
        <v>24</v>
      </c>
      <c r="D95" s="33" t="s">
        <v>80</v>
      </c>
      <c r="E95" s="33">
        <v>1991</v>
      </c>
      <c r="F95" s="41">
        <f>ABS(1993-E95)</f>
        <v>2</v>
      </c>
    </row>
    <row r="96" spans="1:6" ht="12.75">
      <c r="A96" s="33" t="s">
        <v>53</v>
      </c>
      <c r="B96" s="3">
        <v>1948</v>
      </c>
      <c r="C96" s="28">
        <f>ABS(1921-B96)</f>
        <v>27</v>
      </c>
      <c r="D96" s="33" t="s">
        <v>33</v>
      </c>
      <c r="E96" s="33">
        <v>1990</v>
      </c>
      <c r="F96" s="41">
        <f>ABS(1993-E96)</f>
        <v>3</v>
      </c>
    </row>
    <row r="97" spans="1:6" ht="12.75">
      <c r="A97" s="33" t="s">
        <v>41</v>
      </c>
      <c r="B97" s="3">
        <v>1894</v>
      </c>
      <c r="C97" s="28">
        <f>ABS(1921-B97)</f>
        <v>27</v>
      </c>
      <c r="D97" s="33" t="s">
        <v>34</v>
      </c>
      <c r="E97" s="33">
        <v>1990</v>
      </c>
      <c r="F97" s="41">
        <f>ABS(1993-E97)</f>
        <v>3</v>
      </c>
    </row>
    <row r="98" spans="1:6" ht="12.75">
      <c r="A98" s="33" t="s">
        <v>78</v>
      </c>
      <c r="B98" s="3">
        <v>1950</v>
      </c>
      <c r="C98" s="28">
        <f>ABS(1921-B98)</f>
        <v>29</v>
      </c>
      <c r="D98" s="32" t="s">
        <v>74</v>
      </c>
      <c r="E98" s="33">
        <v>1989</v>
      </c>
      <c r="F98" s="41">
        <f>ABS(1993-E98)</f>
        <v>4</v>
      </c>
    </row>
    <row r="99" spans="1:6" ht="12.75">
      <c r="A99" s="33" t="s">
        <v>79</v>
      </c>
      <c r="B99" s="3">
        <v>1961</v>
      </c>
      <c r="C99" s="28">
        <f>ABS(1921-B99)</f>
        <v>40</v>
      </c>
      <c r="D99" s="33" t="s">
        <v>78</v>
      </c>
      <c r="E99" s="33">
        <v>1997</v>
      </c>
      <c r="F99" s="41">
        <f>ABS(1993-E99)</f>
        <v>4</v>
      </c>
    </row>
    <row r="100" spans="1:6" ht="12.75">
      <c r="A100" s="33" t="s">
        <v>76</v>
      </c>
      <c r="B100" s="3">
        <v>1962</v>
      </c>
      <c r="C100" s="28">
        <f>ABS(1921-B100)</f>
        <v>41</v>
      </c>
      <c r="D100" s="33" t="s">
        <v>58</v>
      </c>
      <c r="E100" s="33">
        <v>1986</v>
      </c>
      <c r="F100" s="41">
        <f>ABS(1993-E100)</f>
        <v>7</v>
      </c>
    </row>
    <row r="101" spans="1:6" ht="12.75">
      <c r="A101" s="33" t="s">
        <v>75</v>
      </c>
      <c r="B101" s="3">
        <v>1974</v>
      </c>
      <c r="C101" s="28">
        <f>ABS(1921-B101)</f>
        <v>53</v>
      </c>
      <c r="D101" s="33" t="s">
        <v>54</v>
      </c>
      <c r="E101" s="33">
        <v>1985</v>
      </c>
      <c r="F101" s="41">
        <f>ABS(1993-E101)</f>
        <v>8</v>
      </c>
    </row>
    <row r="102" spans="1:6" ht="12.75">
      <c r="A102" s="33" t="s">
        <v>73</v>
      </c>
      <c r="B102" s="3">
        <v>0</v>
      </c>
      <c r="C102" s="28">
        <f>ABS(1921-B102)</f>
        <v>1921</v>
      </c>
      <c r="D102" s="33" t="s">
        <v>53</v>
      </c>
      <c r="E102" s="33">
        <v>1984</v>
      </c>
      <c r="F102" s="41">
        <f>ABS(1993-E102)</f>
        <v>9</v>
      </c>
    </row>
    <row r="103" spans="1:6" ht="12.75">
      <c r="A103" s="32"/>
      <c r="B103" s="25"/>
      <c r="C103" s="28"/>
      <c r="D103" s="33"/>
      <c r="E103" s="32"/>
      <c r="F103" s="33"/>
    </row>
    <row r="104" spans="1:6" ht="12.75">
      <c r="A104" s="83" t="s">
        <v>19</v>
      </c>
      <c r="B104" s="84"/>
      <c r="C104" s="84"/>
      <c r="D104" s="84"/>
      <c r="E104" s="84"/>
      <c r="F104" s="85"/>
    </row>
    <row r="105" spans="1:6" ht="12.75">
      <c r="A105" s="86" t="s">
        <v>42</v>
      </c>
      <c r="B105" s="87"/>
      <c r="C105" s="88"/>
      <c r="D105" s="86" t="s">
        <v>43</v>
      </c>
      <c r="E105" s="87"/>
      <c r="F105" s="88"/>
    </row>
    <row r="106" spans="1:6" ht="12.75">
      <c r="A106" s="89"/>
      <c r="B106" s="90"/>
      <c r="C106" s="91"/>
      <c r="D106" s="89"/>
      <c r="E106" s="90"/>
      <c r="F106" s="91"/>
    </row>
    <row r="107" spans="1:6" ht="12.75">
      <c r="A107" s="105" t="s">
        <v>82</v>
      </c>
      <c r="B107" s="93"/>
      <c r="C107" s="94"/>
      <c r="D107" s="98" t="s">
        <v>81</v>
      </c>
      <c r="E107" s="99"/>
      <c r="F107" s="100"/>
    </row>
    <row r="108" spans="1:6" ht="12.75">
      <c r="A108" s="95"/>
      <c r="B108" s="96"/>
      <c r="C108" s="97"/>
      <c r="D108" s="70"/>
      <c r="E108" s="71"/>
      <c r="F108" s="72"/>
    </row>
  </sheetData>
  <mergeCells count="4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2019-12-01T22:45:31Z</dcterms:modified>
  <cp:category/>
  <cp:version/>
  <cp:contentType/>
  <cp:contentStatus/>
</cp:coreProperties>
</file>