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<sst xmlns="http://schemas.openxmlformats.org/spreadsheetml/2006/main" count="355" uniqueCount="99">
  <si>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</si>
  <si>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</si>
  <si>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</si>
  <si>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</si>
  <si>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</si>
  <si>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</si>
  <si>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</si>
  <si>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</si>
  <si>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</si>
  <si>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</si>
  <si>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</si>
  <si>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</si>
  <si>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</si>
  <si>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</si>
  <si>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</si>
  <si>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</si>
  <si>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</si>
  <si>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</si>
  <si>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</si>
  <si>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NBTE</t>
  </si>
  <si>
    <t>Wipe Out Bonus Round</t>
  </si>
  <si>
    <t>Bonus Questions #1 &amp; #2</t>
  </si>
  <si>
    <t>The Forge Inn - Glenfield - Sunday Night League Cup</t>
  </si>
  <si>
    <t>Wipe out High</t>
  </si>
  <si>
    <t>Wipe Out Low</t>
  </si>
  <si>
    <t>THREE AMIGOS</t>
  </si>
  <si>
    <t>IZZY WIZZY</t>
  </si>
  <si>
    <t>MUSIC INTROS</t>
  </si>
  <si>
    <t>GENERAL KNOWLEDGE</t>
  </si>
  <si>
    <t>SUNS IN PLUMS IN</t>
  </si>
  <si>
    <t xml:space="preserve">IN THE CORNER 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</si>
  <si>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</si>
  <si>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</si>
  <si>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</si>
  <si>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</si>
  <si>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</si>
  <si>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</si>
  <si>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</si>
  <si>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>COMING UP THE REAR</t>
  </si>
  <si>
    <t>UNIVERSALLY CHALLANGED</t>
  </si>
  <si>
    <t xml:space="preserve">F&amp;D  -  S&amp;L - T&amp;F </t>
  </si>
  <si>
    <t>S&amp;N - H&amp;G - A&amp;L</t>
  </si>
  <si>
    <t>WAMM</t>
  </si>
  <si>
    <t>4 VIRGINS</t>
  </si>
  <si>
    <t>NO HOPERS</t>
  </si>
  <si>
    <t>SPAGHETEE</t>
  </si>
  <si>
    <t>FAMOUS FIVE</t>
  </si>
  <si>
    <t>MORTAL WOMBATS</t>
  </si>
  <si>
    <t>NORFOLK N CHANCE</t>
  </si>
  <si>
    <t>FANTASTIC FORGE</t>
  </si>
  <si>
    <t>WINOS</t>
  </si>
  <si>
    <t>mortal wombats nbte 13</t>
  </si>
  <si>
    <t>coming up the rear 3</t>
  </si>
  <si>
    <t>TOP 5'S</t>
  </si>
  <si>
    <t>The Forge Inn - Glenfield - Sunday Night Quiz League #46</t>
  </si>
  <si>
    <t>THE REVELLERS</t>
  </si>
  <si>
    <t>NO NAME</t>
  </si>
  <si>
    <t>.</t>
  </si>
  <si>
    <t>THE FANTASTIC MR FORGE</t>
  </si>
  <si>
    <t>LONG NAME</t>
  </si>
  <si>
    <t>LETS GET QUIZICAL</t>
  </si>
  <si>
    <t>CHARLIES ANGELS</t>
  </si>
  <si>
    <t>IN THE CORNER (12)</t>
  </si>
  <si>
    <t>UNIVERSALLY CHALLANGED (1)</t>
  </si>
  <si>
    <t>IN THE CORNER</t>
  </si>
  <si>
    <t>SON OF A GUNQUIZ TEAM</t>
  </si>
  <si>
    <t>MOVIE TAG LINES</t>
  </si>
  <si>
    <t>FAMOUS FACES</t>
  </si>
  <si>
    <t>3 VIRGINS</t>
  </si>
  <si>
    <t>TIGER</t>
  </si>
  <si>
    <t>REVELLERS</t>
  </si>
  <si>
    <t>WHERE ARE YOU TOM</t>
  </si>
  <si>
    <t>AND THE WINNER OFTEH QUIZ WITH 62.5</t>
  </si>
  <si>
    <t>GREASE MONKEYS</t>
  </si>
  <si>
    <t>Where are you Tom/Suns In Plumbs Out (12)</t>
  </si>
  <si>
    <t>Norfolk N Chance (3)</t>
  </si>
  <si>
    <t xml:space="preserve">THE WINNERS OF TONIGHTS QUIZ </t>
  </si>
  <si>
    <t>DAVE</t>
  </si>
  <si>
    <t>SPOONOS</t>
  </si>
  <si>
    <t>K2R</t>
  </si>
  <si>
    <t>MOREPID</t>
  </si>
  <si>
    <t>LAST MINUTE CREW</t>
  </si>
  <si>
    <t>RATE OUR QUAILES</t>
  </si>
  <si>
    <t>THEEGG YOLK FOLK</t>
  </si>
  <si>
    <t>BEYONCE</t>
  </si>
  <si>
    <t>AFORGEABLE HOUSING</t>
  </si>
  <si>
    <t>IZZY WIZZY (15)</t>
  </si>
  <si>
    <t>K&amp;R &amp; WAMM (4)</t>
  </si>
  <si>
    <t>THREE EGG FOLK</t>
  </si>
  <si>
    <t>A FORGEABLE HOUSING</t>
  </si>
  <si>
    <t>Week Number: #4</t>
  </si>
  <si>
    <t>THE EGG YOLK FOLK</t>
  </si>
  <si>
    <t>RATE OUT QUAILES</t>
  </si>
  <si>
    <t>LOGOS</t>
  </si>
  <si>
    <t>THREE VIRGINS</t>
  </si>
  <si>
    <t>THE QUIZARD OF OZ</t>
  </si>
  <si>
    <t>THREE AMIGOS &amp; MORTAL WOMBATS  NORFOLK N CHANCE 13</t>
  </si>
  <si>
    <t>DNF</t>
  </si>
  <si>
    <t>QUIZARD OF OZ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</si>
</sst>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16" fontId="12" fillId="2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85" zoomScaleNormal="85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6.8515625" style="1" bestFit="1" customWidth="1"/>
    <col min="4" max="4" width="14.7109375" style="1" bestFit="1" customWidth="1"/>
    <col min="5" max="6" width="14.140625" style="1" bestFit="1" customWidth="1"/>
    <col min="7" max="7" width="12.28125" style="1" customWidth="1"/>
    <col min="8" max="8" width="15.140625" style="1" bestFit="1" customWidth="1"/>
    <col min="9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9" bestFit="1" customWidth="1"/>
  </cols>
  <sheetData>
    <row r="1" spans="1:14" ht="12.75">
      <c r="A1" s="63" t="s">
        <v>54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45"/>
    </row>
    <row r="2" spans="1:14" ht="12.75">
      <c r="A2" s="46" t="s">
        <v>9</v>
      </c>
      <c r="B2" s="47"/>
      <c r="C2" s="47"/>
      <c r="D2" s="47"/>
      <c r="E2" s="47"/>
      <c r="F2" s="47"/>
      <c r="G2" s="47"/>
      <c r="H2" s="65">
        <v>5</v>
      </c>
      <c r="I2" s="65"/>
      <c r="J2" s="65"/>
      <c r="K2" s="65"/>
      <c r="L2" s="65"/>
      <c r="M2" s="66"/>
      <c r="N2"/>
    </row>
    <row r="3" spans="1:14" ht="12.75" customHeight="1">
      <c r="A3" s="67" t="s">
        <v>0</v>
      </c>
      <c r="B3" s="69" t="s">
        <v>1</v>
      </c>
      <c r="C3" s="40"/>
      <c r="D3" s="71" t="s">
        <v>16</v>
      </c>
      <c r="E3" s="71"/>
      <c r="F3" s="71"/>
      <c r="G3" s="71"/>
      <c r="H3" s="71"/>
      <c r="I3" s="71"/>
      <c r="J3" s="71"/>
      <c r="K3" s="71"/>
      <c r="L3" s="71"/>
      <c r="M3" s="67" t="s">
        <v>3</v>
      </c>
      <c r="N3" s="8" t="s">
        <v>7</v>
      </c>
    </row>
    <row r="4" spans="1:14" ht="12.75">
      <c r="A4" s="68"/>
      <c r="B4" s="70"/>
      <c r="C4" s="41" t="s">
        <v>31</v>
      </c>
      <c r="D4" s="2">
        <v>43163</v>
      </c>
      <c r="E4" s="2">
        <f aca="true" t="shared" si="0" ref="E4:L4">D4+7</f>
        <v>43170</v>
      </c>
      <c r="F4" s="2">
        <f t="shared" si="0"/>
        <v>43177</v>
      </c>
      <c r="G4" s="2">
        <f t="shared" si="0"/>
        <v>43184</v>
      </c>
      <c r="H4" s="2">
        <f t="shared" si="0"/>
        <v>43191</v>
      </c>
      <c r="I4" s="2">
        <f t="shared" si="0"/>
        <v>43198</v>
      </c>
      <c r="J4" s="2">
        <f t="shared" si="0"/>
        <v>43205</v>
      </c>
      <c r="K4" s="2">
        <f t="shared" si="0"/>
        <v>43212</v>
      </c>
      <c r="L4" s="2">
        <f t="shared" si="0"/>
        <v>43219</v>
      </c>
      <c r="M4" s="68"/>
      <c r="N4" s="8" t="s">
        <v>8</v>
      </c>
    </row>
    <row r="5" spans="1:14" s="31" customFormat="1" ht="12.75" customHeight="1">
      <c r="A5" s="32">
        <v>1</v>
      </c>
      <c r="B5" s="35" t="s">
        <v>30</v>
      </c>
      <c r="C5" s="34">
        <f>COUNTIF(D5:K5,"&lt;&gt;")</f>
        <v>5</v>
      </c>
      <c r="D5" s="4">
        <v>58</v>
      </c>
      <c r="E5" s="4">
        <v>57.5</v>
      </c>
      <c r="F5" s="4">
        <v>50</v>
      </c>
      <c r="G5" s="43"/>
      <c r="H5" s="4">
        <v>56</v>
      </c>
      <c r="I5" s="4">
        <v>51</v>
      </c>
      <c r="J5" s="4"/>
      <c r="K5" s="4"/>
      <c r="L5" s="4"/>
      <c r="M5" s="4">
        <f>SUM(D5:L5)</f>
        <v>272.5</v>
      </c>
      <c r="N5" s="30">
        <f>M5/C5</f>
        <v>54.5</v>
      </c>
    </row>
    <row r="6" spans="1:14" s="31" customFormat="1" ht="12.75">
      <c r="A6" s="32">
        <f aca="true" t="shared" si="1" ref="A6:A40">A5+1</f>
        <v>2</v>
      </c>
      <c r="B6" s="35" t="s">
        <v>29</v>
      </c>
      <c r="C6" s="34">
        <f>COUNTIF(D6:K6,"&lt;&gt;")</f>
        <v>5</v>
      </c>
      <c r="D6" s="4">
        <v>51.5</v>
      </c>
      <c r="E6" s="4">
        <v>53</v>
      </c>
      <c r="F6" s="4">
        <v>60.5</v>
      </c>
      <c r="G6" s="43"/>
      <c r="H6" s="4">
        <v>57</v>
      </c>
      <c r="I6" s="4">
        <v>43</v>
      </c>
      <c r="J6" s="4"/>
      <c r="K6" s="4"/>
      <c r="L6" s="4"/>
      <c r="M6" s="4">
        <f>SUM(D6:L6)</f>
        <v>265</v>
      </c>
      <c r="N6" s="30">
        <f aca="true" t="shared" si="2" ref="N6:N17">M6/C6</f>
        <v>53</v>
      </c>
    </row>
    <row r="7" spans="1:14" s="31" customFormat="1" ht="12.75">
      <c r="A7" s="32">
        <f t="shared" si="1"/>
        <v>3</v>
      </c>
      <c r="B7" s="35" t="s">
        <v>19</v>
      </c>
      <c r="C7" s="34">
        <f>COUNTIF(D7:K7,"&lt;&gt;")</f>
        <v>5</v>
      </c>
      <c r="D7" s="4">
        <v>54.5</v>
      </c>
      <c r="E7" s="4">
        <v>43.5</v>
      </c>
      <c r="F7" s="4">
        <v>51.5</v>
      </c>
      <c r="G7" s="43"/>
      <c r="H7" s="4">
        <v>47.5</v>
      </c>
      <c r="I7" s="4">
        <v>57</v>
      </c>
      <c r="J7" s="4"/>
      <c r="K7" s="4"/>
      <c r="L7" s="4"/>
      <c r="M7" s="4">
        <f>SUM(D7:L7)</f>
        <v>254</v>
      </c>
      <c r="N7" s="30">
        <f t="shared" si="2"/>
        <v>50.8</v>
      </c>
    </row>
    <row r="8" spans="1:14" s="31" customFormat="1" ht="12" customHeight="1">
      <c r="A8" s="32">
        <f t="shared" si="1"/>
        <v>4</v>
      </c>
      <c r="B8" s="35" t="s">
        <v>26</v>
      </c>
      <c r="C8" s="34">
        <f>COUNTIF(D8:K8,"&lt;&gt;")</f>
        <v>5</v>
      </c>
      <c r="D8" s="4">
        <v>41.5</v>
      </c>
      <c r="E8" s="4">
        <v>51.5</v>
      </c>
      <c r="F8" s="4">
        <v>41.5</v>
      </c>
      <c r="G8" s="43"/>
      <c r="H8" s="4">
        <v>54.5</v>
      </c>
      <c r="I8" s="4">
        <v>33</v>
      </c>
      <c r="J8" s="4"/>
      <c r="K8" s="4"/>
      <c r="L8" s="4"/>
      <c r="M8" s="4">
        <f>SUM(D8:L8)</f>
        <v>222</v>
      </c>
      <c r="N8" s="30">
        <f t="shared" si="2"/>
        <v>44.4</v>
      </c>
    </row>
    <row r="9" spans="1:14" s="31" customFormat="1" ht="12.75">
      <c r="A9" s="32">
        <f t="shared" si="1"/>
        <v>5</v>
      </c>
      <c r="B9" s="42" t="s">
        <v>39</v>
      </c>
      <c r="C9" s="34">
        <f>COUNTIF(D9:K9,"&lt;&gt;")</f>
        <v>5</v>
      </c>
      <c r="D9" s="4">
        <v>45</v>
      </c>
      <c r="E9" s="4">
        <v>41.5</v>
      </c>
      <c r="F9" s="4">
        <v>40</v>
      </c>
      <c r="G9" s="43"/>
      <c r="H9" s="4">
        <v>44.5</v>
      </c>
      <c r="I9" s="4">
        <v>35.5</v>
      </c>
      <c r="J9" s="4"/>
      <c r="K9" s="4"/>
      <c r="L9" s="4"/>
      <c r="M9" s="4">
        <f>SUM(D9:L9)</f>
        <v>206.5</v>
      </c>
      <c r="N9" s="30">
        <f t="shared" si="2"/>
        <v>41.3</v>
      </c>
    </row>
    <row r="10" spans="1:14" s="31" customFormat="1" ht="12.75">
      <c r="A10" s="32">
        <f t="shared" si="1"/>
        <v>6</v>
      </c>
      <c r="B10" s="35" t="s">
        <v>55</v>
      </c>
      <c r="C10" s="34">
        <f>COUNTIF(D10:K10,"&lt;&gt;")</f>
        <v>4</v>
      </c>
      <c r="D10" s="4"/>
      <c r="E10" s="4">
        <v>41</v>
      </c>
      <c r="F10" s="4">
        <v>51</v>
      </c>
      <c r="G10" s="43"/>
      <c r="H10" s="4">
        <v>47.5</v>
      </c>
      <c r="I10" s="4">
        <v>50</v>
      </c>
      <c r="J10" s="4"/>
      <c r="K10" s="4"/>
      <c r="L10" s="4"/>
      <c r="M10" s="4">
        <f>SUM(D10:L10)</f>
        <v>189.5</v>
      </c>
      <c r="N10" s="30">
        <f t="shared" si="2"/>
        <v>47.375</v>
      </c>
    </row>
    <row r="11" spans="1:14" s="31" customFormat="1" ht="12.75">
      <c r="A11" s="32">
        <f t="shared" si="1"/>
        <v>7</v>
      </c>
      <c r="B11" s="35" t="s">
        <v>61</v>
      </c>
      <c r="C11" s="34">
        <f>COUNTIF(D11:K11,"&lt;&gt;")</f>
        <v>4</v>
      </c>
      <c r="D11" s="4"/>
      <c r="E11" s="4">
        <v>41.5</v>
      </c>
      <c r="F11" s="4">
        <v>39</v>
      </c>
      <c r="G11" s="43"/>
      <c r="H11" s="4">
        <v>39.5</v>
      </c>
      <c r="I11" s="4">
        <v>44.5</v>
      </c>
      <c r="J11" s="4"/>
      <c r="K11" s="4"/>
      <c r="L11" s="4"/>
      <c r="M11" s="4">
        <f>SUM(D11:L11)</f>
        <v>164.5</v>
      </c>
      <c r="N11" s="30">
        <f t="shared" si="2"/>
        <v>41.125</v>
      </c>
    </row>
    <row r="12" spans="1:14" s="31" customFormat="1" ht="12.75">
      <c r="A12" s="32">
        <f t="shared" si="1"/>
        <v>8</v>
      </c>
      <c r="B12" s="35" t="s">
        <v>45</v>
      </c>
      <c r="C12" s="34">
        <f>COUNTIF(D12:K12,"&lt;&gt;")</f>
        <v>3</v>
      </c>
      <c r="D12" s="4">
        <v>47</v>
      </c>
      <c r="E12" s="4"/>
      <c r="F12" s="4">
        <v>49.5</v>
      </c>
      <c r="G12" s="43"/>
      <c r="H12" s="4">
        <v>52</v>
      </c>
      <c r="I12" s="4"/>
      <c r="J12" s="4"/>
      <c r="K12" s="4"/>
      <c r="L12" s="4"/>
      <c r="M12" s="4">
        <f>SUM(D12:L12)</f>
        <v>148.5</v>
      </c>
      <c r="N12" s="30">
        <f t="shared" si="2"/>
        <v>49.5</v>
      </c>
    </row>
    <row r="13" spans="1:14" s="31" customFormat="1" ht="13.5" customHeight="1">
      <c r="A13" s="32">
        <f t="shared" si="1"/>
        <v>9</v>
      </c>
      <c r="B13" s="35" t="s">
        <v>25</v>
      </c>
      <c r="C13" s="34">
        <f>COUNTIF(D13:K13,"&lt;&gt;")</f>
        <v>3</v>
      </c>
      <c r="D13" s="4">
        <v>42.5</v>
      </c>
      <c r="E13" s="4"/>
      <c r="F13" s="4">
        <v>43</v>
      </c>
      <c r="G13" s="44"/>
      <c r="H13" s="4"/>
      <c r="I13" s="4">
        <v>56</v>
      </c>
      <c r="J13" s="4"/>
      <c r="K13" s="4"/>
      <c r="L13" s="4"/>
      <c r="M13" s="4">
        <f>SUM(D13:L13)</f>
        <v>141.5</v>
      </c>
      <c r="N13" s="30">
        <f t="shared" si="2"/>
        <v>47.166666666666664</v>
      </c>
    </row>
    <row r="14" spans="1:14" s="31" customFormat="1" ht="12.75">
      <c r="A14" s="32">
        <f t="shared" si="1"/>
        <v>10</v>
      </c>
      <c r="B14" s="35" t="s">
        <v>38</v>
      </c>
      <c r="C14" s="34">
        <f>COUNTIF(D14:K14,"&lt;&gt;")</f>
        <v>4</v>
      </c>
      <c r="D14" s="4">
        <v>35.5</v>
      </c>
      <c r="E14" s="4">
        <v>33</v>
      </c>
      <c r="F14" s="4"/>
      <c r="G14" s="43"/>
      <c r="H14" s="4">
        <v>30</v>
      </c>
      <c r="I14" s="4">
        <v>35</v>
      </c>
      <c r="J14" s="4"/>
      <c r="K14" s="4"/>
      <c r="L14" s="4"/>
      <c r="M14" s="4">
        <f>SUM(D14:L14)</f>
        <v>133.5</v>
      </c>
      <c r="N14" s="30">
        <f t="shared" si="2"/>
        <v>33.375</v>
      </c>
    </row>
    <row r="15" spans="1:14" ht="12.75">
      <c r="A15" s="32">
        <f t="shared" si="1"/>
        <v>11</v>
      </c>
      <c r="B15" s="35" t="s">
        <v>47</v>
      </c>
      <c r="C15" s="34">
        <f>COUNTIF(D15:K15,"&lt;&gt;")</f>
        <v>2</v>
      </c>
      <c r="D15" s="4">
        <v>54.5</v>
      </c>
      <c r="E15" s="4"/>
      <c r="F15" s="4"/>
      <c r="G15" s="43"/>
      <c r="H15" s="4"/>
      <c r="I15" s="4">
        <v>58</v>
      </c>
      <c r="J15" s="4"/>
      <c r="K15" s="4"/>
      <c r="L15" s="4"/>
      <c r="M15" s="4">
        <f>SUM(D15:L15)</f>
        <v>112.5</v>
      </c>
      <c r="N15" s="30">
        <f t="shared" si="2"/>
        <v>56.25</v>
      </c>
    </row>
    <row r="16" spans="1:14" ht="12.75">
      <c r="A16" s="32">
        <f t="shared" si="1"/>
        <v>12</v>
      </c>
      <c r="B16" s="35" t="s">
        <v>69</v>
      </c>
      <c r="C16" s="34">
        <f>COUNTIF(D16:K16,"&lt;&gt;")</f>
        <v>2</v>
      </c>
      <c r="D16" s="4"/>
      <c r="E16" s="4"/>
      <c r="F16" s="4">
        <v>48.5</v>
      </c>
      <c r="G16" s="43"/>
      <c r="H16" s="4"/>
      <c r="I16" s="4">
        <v>61</v>
      </c>
      <c r="J16" s="4"/>
      <c r="K16" s="4"/>
      <c r="L16" s="4"/>
      <c r="M16" s="4">
        <f>SUM(D16:L16)</f>
        <v>109.5</v>
      </c>
      <c r="N16" s="30">
        <f t="shared" si="2"/>
        <v>54.75</v>
      </c>
    </row>
    <row r="17" spans="1:14" ht="12.75">
      <c r="A17" s="32">
        <f t="shared" si="1"/>
        <v>13</v>
      </c>
      <c r="B17" s="35" t="s">
        <v>48</v>
      </c>
      <c r="C17" s="34">
        <f>COUNTIF(D17:K17,"&lt;&gt;")</f>
        <v>3</v>
      </c>
      <c r="D17" s="4">
        <v>31.5</v>
      </c>
      <c r="E17" s="4"/>
      <c r="F17" s="4">
        <v>24.5</v>
      </c>
      <c r="G17" s="43"/>
      <c r="H17" s="4"/>
      <c r="I17" s="4">
        <v>44</v>
      </c>
      <c r="J17" s="4"/>
      <c r="K17" s="4"/>
      <c r="L17" s="4"/>
      <c r="M17" s="4">
        <f>SUM(D17:L17)</f>
        <v>100</v>
      </c>
      <c r="N17" s="30">
        <f t="shared" si="2"/>
        <v>33.333333333333336</v>
      </c>
    </row>
    <row r="18" spans="1:14" ht="12.75">
      <c r="A18" s="32">
        <f t="shared" si="1"/>
        <v>14</v>
      </c>
      <c r="B18" s="35" t="s">
        <v>49</v>
      </c>
      <c r="C18" s="34">
        <f>COUNTIF(D18:K18,"&lt;&gt;")</f>
        <v>2</v>
      </c>
      <c r="D18" s="4">
        <v>44</v>
      </c>
      <c r="E18" s="4">
        <v>50.5</v>
      </c>
      <c r="F18" s="4"/>
      <c r="G18" s="44"/>
      <c r="H18" s="4"/>
      <c r="I18" s="4"/>
      <c r="J18" s="4"/>
      <c r="K18" s="4"/>
      <c r="L18" s="4"/>
      <c r="M18" s="4">
        <f>SUM(D18:L18)</f>
        <v>94.5</v>
      </c>
      <c r="N18" s="30">
        <f aca="true" t="shared" si="3" ref="N18:N23">M18/C18</f>
        <v>47.25</v>
      </c>
    </row>
    <row r="19" spans="1:14" ht="12.75">
      <c r="A19" s="32">
        <f t="shared" si="1"/>
        <v>15</v>
      </c>
      <c r="B19" s="35" t="s">
        <v>43</v>
      </c>
      <c r="C19" s="34">
        <f>COUNTIF(D19:K19,"&lt;&gt;")</f>
        <v>4</v>
      </c>
      <c r="D19" s="4">
        <v>18.5</v>
      </c>
      <c r="E19" s="4">
        <v>30.5</v>
      </c>
      <c r="F19" s="4">
        <v>27.5</v>
      </c>
      <c r="G19" s="43"/>
      <c r="H19" s="4"/>
      <c r="I19" s="4">
        <v>7.5</v>
      </c>
      <c r="J19" s="4"/>
      <c r="K19" s="4"/>
      <c r="L19" s="4"/>
      <c r="M19" s="4">
        <f>SUM(D19:L19)</f>
        <v>84</v>
      </c>
      <c r="N19" s="30">
        <f t="shared" si="3"/>
        <v>21</v>
      </c>
    </row>
    <row r="20" spans="1:14" ht="12.75">
      <c r="A20" s="32">
        <f t="shared" si="1"/>
        <v>16</v>
      </c>
      <c r="B20" s="35" t="s">
        <v>44</v>
      </c>
      <c r="C20" s="34">
        <f>COUNTIF(D20:K20,"&lt;&gt;")</f>
        <v>2</v>
      </c>
      <c r="D20" s="4">
        <v>39.5</v>
      </c>
      <c r="E20" s="4"/>
      <c r="F20" s="4"/>
      <c r="G20" s="43"/>
      <c r="H20" s="4"/>
      <c r="I20" s="4">
        <v>37</v>
      </c>
      <c r="J20" s="4"/>
      <c r="K20" s="4"/>
      <c r="L20" s="4"/>
      <c r="M20" s="4">
        <f>SUM(D20:L20)</f>
        <v>76.5</v>
      </c>
      <c r="N20" s="30">
        <f t="shared" si="3"/>
        <v>38.25</v>
      </c>
    </row>
    <row r="21" spans="1:14" ht="12.75">
      <c r="A21" s="32">
        <f t="shared" si="1"/>
        <v>17</v>
      </c>
      <c r="B21" s="35" t="s">
        <v>71</v>
      </c>
      <c r="C21" s="34">
        <f>COUNTIF(D21:K21,"&lt;&gt;")</f>
        <v>1</v>
      </c>
      <c r="D21" s="4"/>
      <c r="E21" s="4"/>
      <c r="F21" s="4">
        <v>61</v>
      </c>
      <c r="G21" s="43"/>
      <c r="H21" s="4"/>
      <c r="I21" s="4"/>
      <c r="J21" s="4"/>
      <c r="K21" s="4"/>
      <c r="L21" s="4"/>
      <c r="M21" s="4">
        <f>SUM(D21:L21)</f>
        <v>61</v>
      </c>
      <c r="N21" s="30">
        <f t="shared" si="3"/>
        <v>61</v>
      </c>
    </row>
    <row r="22" spans="1:14" ht="12.75">
      <c r="A22" s="32">
        <f t="shared" si="1"/>
        <v>18</v>
      </c>
      <c r="B22" s="35" t="s">
        <v>42</v>
      </c>
      <c r="C22" s="34">
        <f>COUNTIF(D22:K22,"&lt;&gt;")</f>
        <v>1</v>
      </c>
      <c r="D22" s="4">
        <v>53.5</v>
      </c>
      <c r="E22" s="4"/>
      <c r="F22" s="4"/>
      <c r="G22" s="43"/>
      <c r="H22" s="4"/>
      <c r="I22" s="4"/>
      <c r="J22" s="4"/>
      <c r="K22" s="4"/>
      <c r="L22" s="4"/>
      <c r="M22" s="4">
        <f>SUM(D22:L22)</f>
        <v>53.5</v>
      </c>
      <c r="N22" s="30">
        <f t="shared" si="3"/>
        <v>53.5</v>
      </c>
    </row>
    <row r="23" spans="1:14" ht="12.75">
      <c r="A23" s="32">
        <f t="shared" si="1"/>
        <v>19</v>
      </c>
      <c r="B23" s="35" t="s">
        <v>73</v>
      </c>
      <c r="C23" s="34">
        <f>COUNTIF(D23:K23,"&lt;&gt;")</f>
        <v>1</v>
      </c>
      <c r="D23" s="4"/>
      <c r="E23" s="4"/>
      <c r="F23" s="4">
        <v>51</v>
      </c>
      <c r="G23" s="43"/>
      <c r="H23" s="4"/>
      <c r="I23" s="4"/>
      <c r="J23" s="4"/>
      <c r="K23" s="4"/>
      <c r="L23" s="4"/>
      <c r="M23" s="4">
        <f>SUM(D23:L23)</f>
        <v>51</v>
      </c>
      <c r="N23" s="30">
        <f t="shared" si="3"/>
        <v>51</v>
      </c>
    </row>
    <row r="24" spans="1:14" ht="12.75">
      <c r="A24" s="32">
        <f t="shared" si="1"/>
        <v>20</v>
      </c>
      <c r="B24" s="35" t="s">
        <v>98</v>
      </c>
      <c r="C24" s="34">
        <f>COUNTIF(D24:K24,"&lt;&gt;")</f>
        <v>1</v>
      </c>
      <c r="D24" s="4"/>
      <c r="E24" s="4"/>
      <c r="F24" s="4"/>
      <c r="G24" s="43"/>
      <c r="H24" s="4"/>
      <c r="I24" s="4">
        <v>51</v>
      </c>
      <c r="J24" s="4"/>
      <c r="K24" s="4"/>
      <c r="L24" s="4"/>
      <c r="M24" s="4">
        <f>SUM(D24:L24)</f>
        <v>51</v>
      </c>
      <c r="N24" s="30">
        <f>M24/C24</f>
        <v>51</v>
      </c>
    </row>
    <row r="25" spans="1:14" ht="12.75">
      <c r="A25" s="32">
        <f t="shared" si="1"/>
        <v>21</v>
      </c>
      <c r="B25" s="35" t="s">
        <v>91</v>
      </c>
      <c r="C25" s="34">
        <f>COUNTIF(D25:K25,"&lt;&gt;")</f>
        <v>1</v>
      </c>
      <c r="D25" s="4"/>
      <c r="E25" s="4"/>
      <c r="F25" s="4"/>
      <c r="G25" s="43"/>
      <c r="H25" s="4">
        <v>48.5</v>
      </c>
      <c r="I25" s="4"/>
      <c r="J25" s="4"/>
      <c r="K25" s="4"/>
      <c r="L25" s="4"/>
      <c r="M25" s="4">
        <f>SUM(D25:L25)</f>
        <v>48.5</v>
      </c>
      <c r="N25" s="30">
        <f>M25/C25</f>
        <v>48.5</v>
      </c>
    </row>
    <row r="26" spans="1:14" ht="12.75">
      <c r="A26" s="32">
        <f t="shared" si="1"/>
        <v>22</v>
      </c>
      <c r="B26" s="35" t="s">
        <v>85</v>
      </c>
      <c r="C26" s="34">
        <f>COUNTIF(D26:K26,"&lt;&gt;")</f>
        <v>1</v>
      </c>
      <c r="D26" s="4"/>
      <c r="E26" s="4"/>
      <c r="F26" s="4"/>
      <c r="G26" s="43"/>
      <c r="H26" s="4">
        <v>47</v>
      </c>
      <c r="I26" s="4"/>
      <c r="J26" s="4"/>
      <c r="K26" s="4"/>
      <c r="L26" s="4"/>
      <c r="M26" s="4">
        <f>SUM(D26:L26)</f>
        <v>47</v>
      </c>
      <c r="N26" s="30">
        <f>M26/C26</f>
        <v>47</v>
      </c>
    </row>
    <row r="27" spans="1:14" ht="12.75">
      <c r="A27" s="32">
        <f t="shared" si="1"/>
        <v>23</v>
      </c>
      <c r="B27" s="35" t="s">
        <v>60</v>
      </c>
      <c r="C27" s="34">
        <f>COUNTIF(D27:K27,"&lt;&gt;")</f>
        <v>1</v>
      </c>
      <c r="D27" s="4"/>
      <c r="E27" s="4">
        <v>46.5</v>
      </c>
      <c r="F27" s="4"/>
      <c r="G27" s="43"/>
      <c r="H27" s="4"/>
      <c r="I27" s="4"/>
      <c r="J27" s="4"/>
      <c r="K27" s="4"/>
      <c r="L27" s="4"/>
      <c r="M27" s="4">
        <f>SUM(D27:L27)</f>
        <v>46.5</v>
      </c>
      <c r="N27" s="30">
        <f>M27/C27</f>
        <v>46.5</v>
      </c>
    </row>
    <row r="28" spans="1:14" ht="12.75">
      <c r="A28" s="32">
        <f t="shared" si="1"/>
        <v>24</v>
      </c>
      <c r="B28" s="35" t="s">
        <v>78</v>
      </c>
      <c r="C28" s="34">
        <f>COUNTIF(D28:K28,"&lt;&gt;")</f>
        <v>1</v>
      </c>
      <c r="D28" s="4"/>
      <c r="E28" s="4"/>
      <c r="F28" s="4"/>
      <c r="G28" s="43"/>
      <c r="H28" s="4">
        <v>46.5</v>
      </c>
      <c r="I28" s="4"/>
      <c r="J28" s="4"/>
      <c r="K28" s="4"/>
      <c r="L28" s="4"/>
      <c r="M28" s="4">
        <f>SUM(D28:L28)</f>
        <v>46.5</v>
      </c>
      <c r="N28" s="30">
        <f aca="true" t="shared" si="4" ref="N28:N37">M28/C28</f>
        <v>46.5</v>
      </c>
    </row>
    <row r="29" spans="1:14" ht="12.75">
      <c r="A29" s="32">
        <f t="shared" si="1"/>
        <v>25</v>
      </c>
      <c r="B29" s="35" t="s">
        <v>46</v>
      </c>
      <c r="C29" s="34">
        <f>COUNTIF(D29:K29,"&lt;&gt;")</f>
        <v>1</v>
      </c>
      <c r="D29" s="4">
        <v>45.5</v>
      </c>
      <c r="E29" s="4"/>
      <c r="F29" s="4"/>
      <c r="G29" s="43"/>
      <c r="H29" s="4"/>
      <c r="I29" s="4"/>
      <c r="J29" s="4"/>
      <c r="K29" s="4"/>
      <c r="L29" s="4"/>
      <c r="M29" s="4">
        <f>SUM(D29:L29)</f>
        <v>45.5</v>
      </c>
      <c r="N29" s="30">
        <f t="shared" si="4"/>
        <v>45.5</v>
      </c>
    </row>
    <row r="30" spans="1:14" ht="12.75">
      <c r="A30" s="32">
        <f t="shared" si="1"/>
        <v>26</v>
      </c>
      <c r="B30" s="35" t="s">
        <v>80</v>
      </c>
      <c r="C30" s="34">
        <f>COUNTIF(D30:K30,"&lt;&gt;")</f>
        <v>1</v>
      </c>
      <c r="D30" s="4"/>
      <c r="E30" s="4"/>
      <c r="F30" s="4"/>
      <c r="G30" s="43"/>
      <c r="H30" s="4">
        <v>43.5</v>
      </c>
      <c r="I30" s="4"/>
      <c r="J30" s="4"/>
      <c r="K30" s="4"/>
      <c r="L30" s="4"/>
      <c r="M30" s="4">
        <f>SUM(D30:L30)</f>
        <v>43.5</v>
      </c>
      <c r="N30" s="30">
        <f t="shared" si="4"/>
        <v>43.5</v>
      </c>
    </row>
    <row r="31" spans="1:14" ht="12.75">
      <c r="A31" s="32">
        <f t="shared" si="1"/>
        <v>27</v>
      </c>
      <c r="B31" s="35" t="s">
        <v>81</v>
      </c>
      <c r="C31" s="34">
        <f>COUNTIF(D31:K31,"&lt;&gt;")</f>
        <v>1</v>
      </c>
      <c r="D31" s="4"/>
      <c r="E31" s="4"/>
      <c r="F31" s="4"/>
      <c r="G31" s="43"/>
      <c r="H31" s="4">
        <v>43</v>
      </c>
      <c r="I31" s="4"/>
      <c r="J31" s="4"/>
      <c r="K31" s="4"/>
      <c r="L31" s="4"/>
      <c r="M31" s="4">
        <f>SUM(D31:L31)</f>
        <v>43</v>
      </c>
      <c r="N31" s="30">
        <f t="shared" si="4"/>
        <v>43</v>
      </c>
    </row>
    <row r="32" spans="1:14" ht="12.75">
      <c r="A32" s="32">
        <f t="shared" si="1"/>
        <v>28</v>
      </c>
      <c r="B32" s="35" t="s">
        <v>76</v>
      </c>
      <c r="C32" s="34">
        <f>COUNTIF(D32:K32,"&lt;&gt;")</f>
        <v>1</v>
      </c>
      <c r="D32" s="4"/>
      <c r="E32" s="4"/>
      <c r="F32" s="4">
        <v>42.5</v>
      </c>
      <c r="G32" s="43"/>
      <c r="H32" s="4"/>
      <c r="I32" s="4"/>
      <c r="J32" s="4"/>
      <c r="K32" s="4"/>
      <c r="L32" s="4"/>
      <c r="M32" s="4">
        <f>SUM(D32:L32)</f>
        <v>42.5</v>
      </c>
      <c r="N32" s="30">
        <f t="shared" si="4"/>
        <v>42.5</v>
      </c>
    </row>
    <row r="33" spans="1:14" ht="12.75">
      <c r="A33" s="32">
        <f t="shared" si="1"/>
        <v>29</v>
      </c>
      <c r="B33" s="35" t="s">
        <v>84</v>
      </c>
      <c r="C33" s="34">
        <f>COUNTIF(D33:K33,"&lt;&gt;")</f>
        <v>1</v>
      </c>
      <c r="D33" s="4"/>
      <c r="E33" s="4"/>
      <c r="F33" s="4"/>
      <c r="G33" s="43"/>
      <c r="H33" s="4">
        <v>41.5</v>
      </c>
      <c r="I33" s="4"/>
      <c r="J33" s="4"/>
      <c r="K33" s="4"/>
      <c r="L33" s="4"/>
      <c r="M33" s="4">
        <f>SUM(D33:L33)</f>
        <v>41.5</v>
      </c>
      <c r="N33" s="30">
        <f t="shared" si="4"/>
        <v>41.5</v>
      </c>
    </row>
    <row r="34" spans="1:14" ht="12.75">
      <c r="A34" s="32">
        <f t="shared" si="1"/>
        <v>30</v>
      </c>
      <c r="B34" s="35" t="s">
        <v>42</v>
      </c>
      <c r="C34" s="34">
        <f>COUNTIF(D34:K34,"&lt;&gt;")</f>
        <v>1</v>
      </c>
      <c r="D34" s="4"/>
      <c r="E34" s="4"/>
      <c r="F34" s="4"/>
      <c r="G34" s="43"/>
      <c r="H34" s="4">
        <v>40.5</v>
      </c>
      <c r="I34" s="4"/>
      <c r="J34" s="4"/>
      <c r="K34" s="4"/>
      <c r="L34" s="4"/>
      <c r="M34" s="4">
        <f>SUM(D34:L34)</f>
        <v>40.5</v>
      </c>
      <c r="N34" s="30">
        <f t="shared" si="4"/>
        <v>40.5</v>
      </c>
    </row>
    <row r="35" spans="1:14" ht="12.75">
      <c r="A35" s="32">
        <f t="shared" si="1"/>
        <v>31</v>
      </c>
      <c r="B35" s="35" t="s">
        <v>77</v>
      </c>
      <c r="C35" s="34">
        <f>COUNTIF(D35:K35,"&lt;&gt;")</f>
        <v>1</v>
      </c>
      <c r="D35" s="4"/>
      <c r="E35" s="4"/>
      <c r="F35" s="4"/>
      <c r="G35" s="43"/>
      <c r="H35" s="4">
        <v>38</v>
      </c>
      <c r="I35" s="4"/>
      <c r="J35" s="4"/>
      <c r="K35" s="4"/>
      <c r="L35" s="4"/>
      <c r="M35" s="4">
        <f>SUM(D35:L35)</f>
        <v>38</v>
      </c>
      <c r="N35" s="30">
        <f t="shared" si="4"/>
        <v>38</v>
      </c>
    </row>
    <row r="36" spans="1:14" ht="12.75">
      <c r="A36" s="32">
        <f t="shared" si="1"/>
        <v>32</v>
      </c>
      <c r="B36" s="35" t="s">
        <v>92</v>
      </c>
      <c r="C36" s="34">
        <f>COUNTIF(D36:K36,"&lt;&gt;")</f>
        <v>1</v>
      </c>
      <c r="D36" s="4"/>
      <c r="E36" s="4"/>
      <c r="F36" s="4"/>
      <c r="G36" s="43"/>
      <c r="H36" s="4">
        <v>35</v>
      </c>
      <c r="I36" s="4"/>
      <c r="J36" s="4"/>
      <c r="K36" s="4"/>
      <c r="L36" s="4"/>
      <c r="M36" s="4">
        <f>SUM(D36:L36)</f>
        <v>35</v>
      </c>
      <c r="N36" s="30">
        <f t="shared" si="4"/>
        <v>35</v>
      </c>
    </row>
    <row r="37" spans="1:14" ht="12.75">
      <c r="A37" s="32">
        <f t="shared" si="1"/>
        <v>33</v>
      </c>
      <c r="B37" s="35" t="s">
        <v>50</v>
      </c>
      <c r="C37" s="34">
        <f>COUNTIF(D37:K37,"&lt;&gt;")</f>
        <v>1</v>
      </c>
      <c r="D37" s="4">
        <v>33</v>
      </c>
      <c r="E37" s="4"/>
      <c r="F37" s="4"/>
      <c r="G37" s="43"/>
      <c r="H37" s="4"/>
      <c r="I37" s="4"/>
      <c r="J37" s="4"/>
      <c r="K37" s="4"/>
      <c r="L37" s="4"/>
      <c r="M37" s="4">
        <f>SUM(D37:L37)</f>
        <v>33</v>
      </c>
      <c r="N37" s="30">
        <f t="shared" si="4"/>
        <v>33</v>
      </c>
    </row>
    <row r="38" spans="1:14" ht="12.75">
      <c r="A38" s="32">
        <f t="shared" si="1"/>
        <v>34</v>
      </c>
      <c r="B38" s="35" t="s">
        <v>56</v>
      </c>
      <c r="C38" s="34">
        <f>COUNTIF(D38:K38,"&lt;&gt;")</f>
        <v>1</v>
      </c>
      <c r="D38" s="4"/>
      <c r="E38" s="4">
        <v>32</v>
      </c>
      <c r="F38" s="4"/>
      <c r="G38" s="43"/>
      <c r="H38" s="4"/>
      <c r="I38" s="4"/>
      <c r="J38" s="4"/>
      <c r="K38" s="4"/>
      <c r="L38" s="4"/>
      <c r="M38" s="4">
        <f>SUM(D38:L38)</f>
        <v>32</v>
      </c>
      <c r="N38" s="30">
        <f>M38/C38</f>
        <v>32</v>
      </c>
    </row>
    <row r="39" spans="1:14" ht="12.75">
      <c r="A39" s="32">
        <f t="shared" si="1"/>
        <v>35</v>
      </c>
      <c r="B39" s="35" t="s">
        <v>65</v>
      </c>
      <c r="C39" s="34">
        <f>COUNTIF(D39:K39,"&lt;&gt;")</f>
        <v>1</v>
      </c>
      <c r="D39" s="4"/>
      <c r="E39" s="4">
        <v>22.5</v>
      </c>
      <c r="F39" s="4"/>
      <c r="G39" s="43"/>
      <c r="H39" s="4"/>
      <c r="I39" s="4"/>
      <c r="J39" s="4"/>
      <c r="K39" s="4"/>
      <c r="L39" s="4"/>
      <c r="M39" s="4">
        <f>SUM(D39:L39)</f>
        <v>22.5</v>
      </c>
      <c r="N39" s="30">
        <f>M39/C39</f>
        <v>22.5</v>
      </c>
    </row>
    <row r="40" spans="1:14" ht="12.75">
      <c r="A40" s="32">
        <f t="shared" si="1"/>
        <v>36</v>
      </c>
      <c r="B40" s="35" t="s">
        <v>79</v>
      </c>
      <c r="C40" s="34">
        <f>COUNTIF(D40:K40,"&lt;&gt;")</f>
        <v>2</v>
      </c>
      <c r="D40" s="4"/>
      <c r="E40" s="4"/>
      <c r="F40" s="4"/>
      <c r="G40" s="43"/>
      <c r="H40" s="4">
        <v>19</v>
      </c>
      <c r="I40" s="4" t="s">
        <v>97</v>
      </c>
      <c r="J40" s="4"/>
      <c r="K40" s="4"/>
      <c r="L40" s="4"/>
      <c r="M40" s="4">
        <f>SUM(D40:L40)</f>
        <v>19</v>
      </c>
      <c r="N40" s="30">
        <f>M40/C40</f>
        <v>9.5</v>
      </c>
    </row>
    <row r="41" spans="1:14" ht="12.75">
      <c r="A41" s="57" t="s">
        <v>10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2.7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2"/>
    </row>
    <row r="43" spans="1:14" ht="12.75">
      <c r="A43" s="56" t="s">
        <v>4</v>
      </c>
      <c r="B43" s="55" t="s">
        <v>6</v>
      </c>
      <c r="C43" s="39" t="s">
        <v>8</v>
      </c>
      <c r="D43" s="8">
        <f>SUM(D5:D40)/D45</f>
        <v>43.46875</v>
      </c>
      <c r="E43" s="8">
        <f>SUM(E5:E40)/E45</f>
        <v>41.88461538461539</v>
      </c>
      <c r="F43" s="8">
        <f>SUM(F5:F40)/F45</f>
        <v>45.4</v>
      </c>
      <c r="G43" s="51"/>
      <c r="H43" s="8">
        <f>SUM(H5:H40)/H45</f>
        <v>43.73684210526316</v>
      </c>
      <c r="I43" s="8">
        <f>SUM(I5:I40)/I45</f>
        <v>41.46875</v>
      </c>
      <c r="J43" s="8"/>
      <c r="K43" s="8"/>
      <c r="L43" s="8"/>
      <c r="M43" s="5"/>
      <c r="N43" s="14"/>
    </row>
    <row r="44" spans="1:14" ht="12.75">
      <c r="A44" s="56"/>
      <c r="B44" s="55"/>
      <c r="C44" s="39" t="s">
        <v>32</v>
      </c>
      <c r="D44" s="8">
        <f>MAX(D5:D40)</f>
        <v>58</v>
      </c>
      <c r="E44" s="8">
        <f>MAX(E5:E40)</f>
        <v>57.5</v>
      </c>
      <c r="F44" s="8">
        <f>MAX(F5:F40)</f>
        <v>61</v>
      </c>
      <c r="G44" s="51"/>
      <c r="H44" s="8">
        <f>MAX(H5:H40)</f>
        <v>57</v>
      </c>
      <c r="I44" s="8">
        <f>MAX(I5:I40)</f>
        <v>61</v>
      </c>
      <c r="J44" s="8"/>
      <c r="K44" s="8"/>
      <c r="L44" s="8"/>
      <c r="M44" s="12"/>
      <c r="N44" s="13"/>
    </row>
    <row r="45" spans="1:14" ht="12.75">
      <c r="A45" s="56"/>
      <c r="B45" s="55"/>
      <c r="C45" s="39" t="s">
        <v>7</v>
      </c>
      <c r="D45" s="10">
        <f>COUNTIF(D5:D40,"&lt;&gt;")</f>
        <v>16</v>
      </c>
      <c r="E45" s="10">
        <f>COUNTIF(E5:E40,"&lt;&gt;")</f>
        <v>13</v>
      </c>
      <c r="F45" s="10">
        <f>COUNTIF(F5:F40,"&lt;&gt;")</f>
        <v>15</v>
      </c>
      <c r="G45" s="52"/>
      <c r="H45" s="10">
        <f>COUNTIF(H5:H40,"&lt;&gt;")</f>
        <v>19</v>
      </c>
      <c r="I45" s="10">
        <f>COUNTIF(I5:I40,"&lt;&gt;")</f>
        <v>16</v>
      </c>
      <c r="J45" s="10"/>
      <c r="K45" s="10"/>
      <c r="L45" s="10"/>
      <c r="M45" s="14"/>
      <c r="N45" s="13"/>
    </row>
    <row r="46" spans="1:14" ht="12.75">
      <c r="A46" s="56"/>
      <c r="B46" s="54" t="s">
        <v>5</v>
      </c>
      <c r="C46" s="38" t="s">
        <v>33</v>
      </c>
      <c r="D46" s="7" t="s">
        <v>27</v>
      </c>
      <c r="E46" s="7" t="s">
        <v>27</v>
      </c>
      <c r="F46" s="7" t="s">
        <v>27</v>
      </c>
      <c r="G46" s="53"/>
      <c r="H46" s="7" t="s">
        <v>27</v>
      </c>
      <c r="I46" s="7" t="s">
        <v>27</v>
      </c>
      <c r="J46" s="7"/>
      <c r="K46" s="7"/>
      <c r="L46" s="7"/>
      <c r="M46" s="15"/>
      <c r="N46" s="13"/>
    </row>
    <row r="47" spans="1:14" ht="12.75">
      <c r="A47" s="56"/>
      <c r="B47" s="54"/>
      <c r="C47" s="38" t="s">
        <v>34</v>
      </c>
      <c r="D47" s="7" t="s">
        <v>40</v>
      </c>
      <c r="E47" s="7" t="s">
        <v>40</v>
      </c>
      <c r="F47" s="7" t="s">
        <v>40</v>
      </c>
      <c r="G47" s="53"/>
      <c r="H47" s="7" t="s">
        <v>40</v>
      </c>
      <c r="I47" s="7" t="s">
        <v>40</v>
      </c>
      <c r="J47" s="19"/>
      <c r="K47" s="7"/>
      <c r="L47" s="19"/>
      <c r="M47" s="16"/>
      <c r="N47" s="17"/>
    </row>
    <row r="48" spans="1:14" ht="12.75">
      <c r="A48" s="56"/>
      <c r="B48" s="54"/>
      <c r="C48" s="38" t="s">
        <v>35</v>
      </c>
      <c r="D48" s="7" t="s">
        <v>53</v>
      </c>
      <c r="E48" s="7" t="s">
        <v>66</v>
      </c>
      <c r="F48" s="7" t="s">
        <v>67</v>
      </c>
      <c r="G48" s="53"/>
      <c r="H48" s="7" t="s">
        <v>93</v>
      </c>
      <c r="I48" s="7" t="s">
        <v>53</v>
      </c>
      <c r="J48" s="7"/>
      <c r="K48" s="7"/>
      <c r="L48" s="7"/>
      <c r="M48" s="16"/>
      <c r="N48" s="17"/>
    </row>
    <row r="49" spans="1:14" ht="12.75" customHeight="1">
      <c r="A49" s="56"/>
      <c r="B49" s="54"/>
      <c r="C49" s="38" t="s">
        <v>36</v>
      </c>
      <c r="D49" s="7" t="s">
        <v>41</v>
      </c>
      <c r="E49" s="7" t="s">
        <v>41</v>
      </c>
      <c r="F49" s="7" t="s">
        <v>41</v>
      </c>
      <c r="G49" s="53"/>
      <c r="H49" s="7" t="s">
        <v>41</v>
      </c>
      <c r="I49" s="7" t="s">
        <v>41</v>
      </c>
      <c r="J49" s="19"/>
      <c r="K49" s="7"/>
      <c r="L49" s="19"/>
      <c r="M49" s="16"/>
      <c r="N49" s="17"/>
    </row>
    <row r="50" spans="1:14" s="6" customFormat="1" ht="12.75" customHeight="1">
      <c r="A50" s="56"/>
      <c r="B50" s="54"/>
      <c r="C50" s="38" t="s">
        <v>37</v>
      </c>
      <c r="D50" s="7" t="s">
        <v>28</v>
      </c>
      <c r="E50" s="7" t="s">
        <v>28</v>
      </c>
      <c r="F50" s="7" t="s">
        <v>28</v>
      </c>
      <c r="G50" s="53"/>
      <c r="H50" s="7" t="s">
        <v>28</v>
      </c>
      <c r="I50" s="7" t="s">
        <v>28</v>
      </c>
      <c r="J50" s="7"/>
      <c r="K50" s="7"/>
      <c r="L50" s="7"/>
      <c r="M50" s="16"/>
      <c r="N50" s="17"/>
    </row>
    <row r="51" spans="1:14" s="9" customFormat="1" ht="12.75">
      <c r="A51" s="20"/>
      <c r="B51" s="5"/>
      <c r="C51" s="5"/>
      <c r="D51" s="22"/>
      <c r="E51" s="22"/>
      <c r="F51" s="21"/>
      <c r="G51" s="22"/>
      <c r="H51" s="37"/>
      <c r="I51" s="18"/>
      <c r="J51" s="18"/>
      <c r="K51" s="18"/>
      <c r="L51" s="18"/>
      <c r="M51" s="16"/>
      <c r="N51" s="17"/>
    </row>
    <row r="52" spans="1:14" s="11" customFormat="1" ht="12.75">
      <c r="A52" s="5"/>
      <c r="B52" s="5"/>
      <c r="C52" s="5"/>
      <c r="D52" s="1"/>
      <c r="E52" s="1"/>
      <c r="F52" s="1"/>
      <c r="G52" s="1"/>
      <c r="H52" s="1"/>
      <c r="I52" s="1"/>
      <c r="J52" s="1"/>
      <c r="K52" s="1"/>
      <c r="L52" s="1"/>
      <c r="M52"/>
      <c r="N52" s="9"/>
    </row>
    <row r="53" ht="11.25" customHeight="1"/>
    <row r="55" ht="12.75">
      <c r="O55" s="9"/>
    </row>
  </sheetData>
  <mergeCells count="11">
    <mergeCell ref="A1:N1"/>
    <mergeCell ref="A2:G2"/>
    <mergeCell ref="H2:M2"/>
    <mergeCell ref="M3:M4"/>
    <mergeCell ref="B3:B4"/>
    <mergeCell ref="A3:A4"/>
    <mergeCell ref="D3:L3"/>
    <mergeCell ref="B46:B50"/>
    <mergeCell ref="B43:B45"/>
    <mergeCell ref="A43:A50"/>
    <mergeCell ref="A41:N4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="94" zoomScaleNormal="94" workbookViewId="0" topLeftCell="B1">
      <selection activeCell="O18" sqref="O18"/>
    </sheetView>
  </sheetViews>
  <sheetFormatPr defaultColWidth="9.140625" defaultRowHeight="12.75"/>
  <cols>
    <col min="2" max="2" width="30.71093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2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19" ht="12.75">
      <c r="A2" s="75" t="s">
        <v>90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</row>
    <row r="3" spans="1:19" ht="12.75" customHeight="1">
      <c r="A3" s="80" t="s">
        <v>0</v>
      </c>
      <c r="B3" s="82" t="s">
        <v>1</v>
      </c>
      <c r="C3" s="88" t="s">
        <v>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  <c r="S3" s="23"/>
    </row>
    <row r="4" spans="1:19" ht="12.75">
      <c r="A4" s="81"/>
      <c r="B4" s="83"/>
      <c r="C4" s="78">
        <v>43163</v>
      </c>
      <c r="D4" s="79"/>
      <c r="E4" s="78">
        <f>C4+7</f>
        <v>43170</v>
      </c>
      <c r="F4" s="79"/>
      <c r="G4" s="78">
        <f>E4+7</f>
        <v>43177</v>
      </c>
      <c r="H4" s="79"/>
      <c r="I4" s="78">
        <v>43191</v>
      </c>
      <c r="J4" s="79"/>
      <c r="K4" s="78">
        <f>I4+7</f>
        <v>43198</v>
      </c>
      <c r="L4" s="79"/>
      <c r="M4" s="78">
        <f>K4+7</f>
        <v>43205</v>
      </c>
      <c r="N4" s="79"/>
      <c r="O4" s="78">
        <f>M4+7</f>
        <v>43212</v>
      </c>
      <c r="P4" s="79"/>
      <c r="Q4" s="78">
        <f>O4+7</f>
        <v>43219</v>
      </c>
      <c r="R4" s="79"/>
      <c r="S4" s="26" t="s">
        <v>13</v>
      </c>
    </row>
    <row r="5" spans="1:19" ht="12.75">
      <c r="A5" s="24"/>
      <c r="B5" s="25"/>
      <c r="C5" s="27" t="s">
        <v>11</v>
      </c>
      <c r="D5" s="27" t="s">
        <v>12</v>
      </c>
      <c r="E5" s="27" t="s">
        <v>11</v>
      </c>
      <c r="F5" s="27" t="s">
        <v>12</v>
      </c>
      <c r="G5" s="27" t="s">
        <v>11</v>
      </c>
      <c r="H5" s="27" t="s">
        <v>12</v>
      </c>
      <c r="I5" s="27" t="s">
        <v>11</v>
      </c>
      <c r="J5" s="27" t="s">
        <v>12</v>
      </c>
      <c r="K5" s="27" t="s">
        <v>11</v>
      </c>
      <c r="L5" s="27" t="s">
        <v>12</v>
      </c>
      <c r="M5" s="27" t="s">
        <v>11</v>
      </c>
      <c r="N5" s="27" t="s">
        <v>12</v>
      </c>
      <c r="O5" s="27" t="s">
        <v>11</v>
      </c>
      <c r="P5" s="27" t="s">
        <v>12</v>
      </c>
      <c r="Q5" s="27" t="s">
        <v>11</v>
      </c>
      <c r="R5" s="27" t="s">
        <v>12</v>
      </c>
      <c r="S5" s="28" t="s">
        <v>14</v>
      </c>
    </row>
    <row r="6" spans="1:19" ht="12.75" customHeight="1">
      <c r="A6" s="29">
        <v>1</v>
      </c>
      <c r="B6" s="34" t="s">
        <v>29</v>
      </c>
      <c r="C6" s="26"/>
      <c r="D6" s="26">
        <v>3</v>
      </c>
      <c r="E6" s="26"/>
      <c r="F6" s="26"/>
      <c r="G6" s="26"/>
      <c r="H6" s="26">
        <v>3</v>
      </c>
      <c r="I6" s="26">
        <v>1</v>
      </c>
      <c r="J6" s="26">
        <v>3</v>
      </c>
      <c r="K6" s="26"/>
      <c r="L6" s="26"/>
      <c r="M6" s="26"/>
      <c r="N6" s="26"/>
      <c r="O6" s="26"/>
      <c r="P6" s="26"/>
      <c r="Q6" s="26"/>
      <c r="R6" s="26"/>
      <c r="S6" s="29">
        <f>SUM(C6:R6)</f>
        <v>10</v>
      </c>
    </row>
    <row r="7" spans="1:19" ht="12.75">
      <c r="A7" s="29">
        <f aca="true" t="shared" si="0" ref="A7:A25">A6+1</f>
        <v>2</v>
      </c>
      <c r="B7" s="34" t="s">
        <v>55</v>
      </c>
      <c r="C7" s="26"/>
      <c r="D7" s="29"/>
      <c r="E7" s="29">
        <v>3</v>
      </c>
      <c r="F7" s="29"/>
      <c r="G7" s="29"/>
      <c r="H7" s="29"/>
      <c r="I7" s="29">
        <v>3</v>
      </c>
      <c r="J7" s="29">
        <v>3</v>
      </c>
      <c r="K7" s="26">
        <v>1</v>
      </c>
      <c r="L7" s="29"/>
      <c r="M7" s="29"/>
      <c r="N7" s="29"/>
      <c r="O7" s="29"/>
      <c r="P7" s="29"/>
      <c r="Q7" s="29"/>
      <c r="R7" s="29"/>
      <c r="S7" s="29">
        <f>SUM(C7:R7)</f>
        <v>10</v>
      </c>
    </row>
    <row r="8" spans="1:19" ht="12.75">
      <c r="A8" s="29">
        <f t="shared" si="0"/>
        <v>3</v>
      </c>
      <c r="B8" s="33" t="s">
        <v>39</v>
      </c>
      <c r="C8" s="29"/>
      <c r="D8" s="29"/>
      <c r="E8" s="29">
        <v>1</v>
      </c>
      <c r="F8" s="29">
        <v>2</v>
      </c>
      <c r="G8" s="29"/>
      <c r="H8" s="29"/>
      <c r="I8" s="29">
        <v>3</v>
      </c>
      <c r="J8" s="29">
        <v>2</v>
      </c>
      <c r="K8" s="29"/>
      <c r="L8" s="29">
        <v>2</v>
      </c>
      <c r="M8" s="29"/>
      <c r="N8" s="29"/>
      <c r="O8" s="29"/>
      <c r="P8" s="29"/>
      <c r="Q8" s="29"/>
      <c r="R8" s="29"/>
      <c r="S8" s="29">
        <f>SUM(C8:R8)</f>
        <v>10</v>
      </c>
    </row>
    <row r="9" spans="1:19" ht="12" customHeight="1">
      <c r="A9" s="29">
        <f t="shared" si="0"/>
        <v>4</v>
      </c>
      <c r="B9" s="34" t="s">
        <v>61</v>
      </c>
      <c r="C9" s="29"/>
      <c r="D9" s="29"/>
      <c r="E9" s="29"/>
      <c r="F9" s="29"/>
      <c r="G9" s="29">
        <v>1</v>
      </c>
      <c r="H9" s="29"/>
      <c r="I9" s="29">
        <v>2</v>
      </c>
      <c r="J9" s="29">
        <v>1</v>
      </c>
      <c r="K9" s="29">
        <v>3</v>
      </c>
      <c r="L9" s="29">
        <v>3</v>
      </c>
      <c r="M9" s="29"/>
      <c r="N9" s="29"/>
      <c r="O9" s="29"/>
      <c r="P9" s="29"/>
      <c r="Q9" s="29"/>
      <c r="R9" s="29"/>
      <c r="S9" s="29">
        <f>SUM(C9:R9)</f>
        <v>10</v>
      </c>
    </row>
    <row r="10" spans="1:19" ht="12.75">
      <c r="A10" s="29">
        <f t="shared" si="0"/>
        <v>5</v>
      </c>
      <c r="B10" s="34" t="s">
        <v>45</v>
      </c>
      <c r="C10" s="26">
        <v>3</v>
      </c>
      <c r="D10" s="26"/>
      <c r="E10" s="26"/>
      <c r="F10" s="26"/>
      <c r="G10" s="26"/>
      <c r="H10" s="26"/>
      <c r="I10" s="26">
        <v>3</v>
      </c>
      <c r="J10" s="26">
        <v>2</v>
      </c>
      <c r="K10" s="26"/>
      <c r="L10" s="26"/>
      <c r="M10" s="26"/>
      <c r="N10" s="26"/>
      <c r="O10" s="26"/>
      <c r="P10" s="26"/>
      <c r="Q10" s="26"/>
      <c r="R10" s="26"/>
      <c r="S10" s="29">
        <f>SUM(C10:R10)</f>
        <v>8</v>
      </c>
    </row>
    <row r="11" spans="1:19" ht="12.75">
      <c r="A11" s="29">
        <f t="shared" si="0"/>
        <v>6</v>
      </c>
      <c r="B11" s="34" t="s">
        <v>64</v>
      </c>
      <c r="C11" s="26"/>
      <c r="D11" s="26"/>
      <c r="E11" s="26"/>
      <c r="F11" s="26">
        <v>3</v>
      </c>
      <c r="G11" s="26">
        <v>3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9">
        <f>SUM(C11:R11)</f>
        <v>6</v>
      </c>
    </row>
    <row r="12" spans="1:19" ht="12.75">
      <c r="A12" s="29">
        <f t="shared" si="0"/>
        <v>7</v>
      </c>
      <c r="B12" s="34" t="s">
        <v>88</v>
      </c>
      <c r="C12" s="29"/>
      <c r="D12" s="29"/>
      <c r="E12" s="29"/>
      <c r="F12" s="29"/>
      <c r="G12" s="29"/>
      <c r="H12" s="29"/>
      <c r="I12" s="29">
        <v>3</v>
      </c>
      <c r="J12" s="29">
        <v>3</v>
      </c>
      <c r="K12" s="29"/>
      <c r="L12" s="29"/>
      <c r="M12" s="29"/>
      <c r="N12" s="29"/>
      <c r="O12" s="29"/>
      <c r="P12" s="29"/>
      <c r="Q12" s="29"/>
      <c r="R12" s="29"/>
      <c r="S12" s="29">
        <f>SUM(C12:R12)</f>
        <v>6</v>
      </c>
    </row>
    <row r="13" spans="1:19" ht="12.75">
      <c r="A13" s="29">
        <f t="shared" si="0"/>
        <v>8</v>
      </c>
      <c r="B13" s="34" t="s">
        <v>73</v>
      </c>
      <c r="C13" s="29"/>
      <c r="D13" s="29"/>
      <c r="E13" s="29"/>
      <c r="F13" s="29"/>
      <c r="G13" s="29"/>
      <c r="H13" s="29">
        <v>2</v>
      </c>
      <c r="I13" s="29"/>
      <c r="J13" s="29"/>
      <c r="K13" s="29">
        <v>2</v>
      </c>
      <c r="L13" s="29">
        <v>2</v>
      </c>
      <c r="M13" s="29"/>
      <c r="N13" s="29"/>
      <c r="O13" s="29"/>
      <c r="P13" s="29"/>
      <c r="Q13" s="29"/>
      <c r="R13" s="29"/>
      <c r="S13" s="29">
        <f>SUM(C13:R13)</f>
        <v>6</v>
      </c>
    </row>
    <row r="14" spans="1:19" ht="12.75">
      <c r="A14" s="29">
        <f t="shared" si="0"/>
        <v>9</v>
      </c>
      <c r="B14" s="34" t="s">
        <v>38</v>
      </c>
      <c r="C14" s="29">
        <v>2</v>
      </c>
      <c r="D14" s="29"/>
      <c r="E14" s="29"/>
      <c r="F14" s="29">
        <v>1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>
        <f>SUM(C14:R14)</f>
        <v>3</v>
      </c>
    </row>
    <row r="15" spans="1:19" ht="12.75">
      <c r="A15" s="29">
        <f t="shared" si="0"/>
        <v>10</v>
      </c>
      <c r="B15" s="34" t="s">
        <v>89</v>
      </c>
      <c r="C15" s="29"/>
      <c r="D15" s="29"/>
      <c r="E15" s="29"/>
      <c r="F15" s="29"/>
      <c r="G15" s="29"/>
      <c r="H15" s="29"/>
      <c r="I15" s="29"/>
      <c r="J15" s="29">
        <v>3</v>
      </c>
      <c r="K15" s="29"/>
      <c r="L15" s="29"/>
      <c r="M15" s="29"/>
      <c r="N15" s="29"/>
      <c r="O15" s="29"/>
      <c r="P15" s="29"/>
      <c r="Q15" s="29"/>
      <c r="R15" s="29"/>
      <c r="S15" s="29">
        <f>SUM(C15:R15)</f>
        <v>3</v>
      </c>
    </row>
    <row r="16" spans="1:19" ht="12.75">
      <c r="A16" s="29">
        <f t="shared" si="0"/>
        <v>11</v>
      </c>
      <c r="B16" s="34" t="s">
        <v>50</v>
      </c>
      <c r="C16" s="26"/>
      <c r="D16" s="26">
        <v>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9">
        <f>SUM(C16:R16)</f>
        <v>2</v>
      </c>
    </row>
    <row r="17" spans="1:19" ht="12.75">
      <c r="A17" s="29">
        <f t="shared" si="0"/>
        <v>12</v>
      </c>
      <c r="B17" s="34" t="s">
        <v>56</v>
      </c>
      <c r="C17" s="26"/>
      <c r="D17" s="29"/>
      <c r="E17" s="29">
        <v>2</v>
      </c>
      <c r="F17" s="29"/>
      <c r="G17" s="29"/>
      <c r="H17" s="29"/>
      <c r="I17" s="29"/>
      <c r="J17" s="29"/>
      <c r="K17" s="26"/>
      <c r="L17" s="29"/>
      <c r="M17" s="29"/>
      <c r="N17" s="29"/>
      <c r="O17" s="29"/>
      <c r="P17" s="29"/>
      <c r="Q17" s="29"/>
      <c r="R17" s="29"/>
      <c r="S17" s="29">
        <f>SUM(C17:R17)</f>
        <v>2</v>
      </c>
    </row>
    <row r="18" spans="1:19" ht="12.75">
      <c r="A18" s="29">
        <f t="shared" si="0"/>
        <v>13</v>
      </c>
      <c r="B18" s="34" t="s">
        <v>19</v>
      </c>
      <c r="C18" s="26"/>
      <c r="D18" s="26"/>
      <c r="E18" s="26">
        <v>2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9">
        <f>SUM(C18:R18)</f>
        <v>2</v>
      </c>
    </row>
    <row r="19" spans="1:19" ht="12.75">
      <c r="A19" s="29">
        <f t="shared" si="0"/>
        <v>14</v>
      </c>
      <c r="B19" s="34" t="s">
        <v>69</v>
      </c>
      <c r="C19" s="29"/>
      <c r="D19" s="29"/>
      <c r="E19" s="29"/>
      <c r="F19" s="29"/>
      <c r="G19" s="29">
        <v>2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>
        <f>SUM(C19:R19)</f>
        <v>2</v>
      </c>
    </row>
    <row r="20" spans="1:19" ht="12.75">
      <c r="A20" s="29">
        <f t="shared" si="0"/>
        <v>15</v>
      </c>
      <c r="B20" s="34" t="s">
        <v>81</v>
      </c>
      <c r="C20" s="29"/>
      <c r="D20" s="29"/>
      <c r="E20" s="29"/>
      <c r="F20" s="29"/>
      <c r="G20" s="29"/>
      <c r="H20" s="29"/>
      <c r="I20" s="29"/>
      <c r="J20" s="29">
        <v>2</v>
      </c>
      <c r="K20" s="29"/>
      <c r="L20" s="29"/>
      <c r="M20" s="29"/>
      <c r="N20" s="29"/>
      <c r="O20" s="29"/>
      <c r="P20" s="29"/>
      <c r="Q20" s="29"/>
      <c r="R20" s="29"/>
      <c r="S20" s="29">
        <f>SUM(C20:R20)</f>
        <v>2</v>
      </c>
    </row>
    <row r="21" spans="1:19" ht="12.75">
      <c r="A21" s="29">
        <f t="shared" si="0"/>
        <v>16</v>
      </c>
      <c r="B21" s="34" t="s">
        <v>95</v>
      </c>
      <c r="C21" s="29"/>
      <c r="D21" s="29"/>
      <c r="E21" s="29"/>
      <c r="F21" s="29"/>
      <c r="G21" s="29"/>
      <c r="H21" s="29"/>
      <c r="I21" s="29"/>
      <c r="J21" s="29"/>
      <c r="K21" s="29"/>
      <c r="L21" s="29">
        <v>2</v>
      </c>
      <c r="M21" s="29"/>
      <c r="N21" s="29"/>
      <c r="O21" s="29"/>
      <c r="P21" s="29"/>
      <c r="Q21" s="29"/>
      <c r="R21" s="29"/>
      <c r="S21" s="29">
        <f>SUM(C21:R21)</f>
        <v>2</v>
      </c>
    </row>
    <row r="22" spans="1:19" ht="12.75">
      <c r="A22" s="29">
        <f t="shared" si="0"/>
        <v>17</v>
      </c>
      <c r="B22" s="34" t="s">
        <v>47</v>
      </c>
      <c r="C22" s="29"/>
      <c r="D22" s="29"/>
      <c r="E22" s="29"/>
      <c r="F22" s="29"/>
      <c r="G22" s="29"/>
      <c r="H22" s="29"/>
      <c r="I22" s="29"/>
      <c r="J22" s="29"/>
      <c r="K22" s="29"/>
      <c r="L22" s="29">
        <v>1</v>
      </c>
      <c r="M22" s="29"/>
      <c r="N22" s="29"/>
      <c r="O22" s="29"/>
      <c r="P22" s="29"/>
      <c r="Q22" s="29"/>
      <c r="R22" s="29"/>
      <c r="S22" s="29">
        <f>SUM(C22:R22)</f>
        <v>1</v>
      </c>
    </row>
    <row r="23" spans="1:19" ht="12.75">
      <c r="A23" s="29">
        <f t="shared" si="0"/>
        <v>18</v>
      </c>
      <c r="B23" s="34" t="s">
        <v>49</v>
      </c>
      <c r="C23" s="29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>
        <f>SUM(C23:R23)</f>
        <v>1</v>
      </c>
    </row>
    <row r="24" spans="1:19" ht="12.75">
      <c r="A24" s="29">
        <f t="shared" si="0"/>
        <v>19</v>
      </c>
      <c r="B24" s="34" t="s">
        <v>25</v>
      </c>
      <c r="C24" s="29"/>
      <c r="D24" s="29"/>
      <c r="E24" s="29"/>
      <c r="F24" s="29"/>
      <c r="G24" s="29"/>
      <c r="H24" s="29">
        <v>1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>
        <f>SUM(C24:R24)</f>
        <v>1</v>
      </c>
    </row>
    <row r="25" spans="1:19" ht="12.75">
      <c r="A25" s="29">
        <f t="shared" si="0"/>
        <v>20</v>
      </c>
      <c r="B25" s="34" t="s">
        <v>26</v>
      </c>
      <c r="C25" s="26"/>
      <c r="D25" s="26">
        <v>1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9">
        <f>SUM(C25:R25)</f>
        <v>1</v>
      </c>
    </row>
    <row r="26" spans="1:19" ht="12.75" customHeight="1">
      <c r="A26" s="84" t="s">
        <v>15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</row>
    <row r="27" spans="1:19" ht="12.75" customHeigh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</sheetData>
  <mergeCells count="14">
    <mergeCell ref="A26:S27"/>
    <mergeCell ref="O4:P4"/>
    <mergeCell ref="Q4:R4"/>
    <mergeCell ref="C3:R3"/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zoomScale="85" zoomScaleNormal="85" workbookViewId="0" topLeftCell="A50">
      <selection activeCell="D86" sqref="D86"/>
    </sheetView>
  </sheetViews>
  <sheetFormatPr defaultColWidth="9.140625" defaultRowHeight="12.75"/>
  <cols>
    <col min="1" max="1" width="39.140625" style="0" bestFit="1" customWidth="1"/>
    <col min="2" max="2" width="7.8515625" style="0" bestFit="1" customWidth="1"/>
    <col min="4" max="4" width="39.140625" style="0" bestFit="1" customWidth="1"/>
    <col min="7" max="7" width="27.57421875" style="0" bestFit="1" customWidth="1"/>
    <col min="10" max="10" width="27.57421875" style="0" bestFit="1" customWidth="1"/>
  </cols>
  <sheetData>
    <row r="1" spans="1:12" ht="12.75">
      <c r="A1" s="76" t="s">
        <v>21</v>
      </c>
      <c r="B1" s="76"/>
      <c r="C1" s="76"/>
      <c r="D1" s="76"/>
      <c r="E1" s="76"/>
      <c r="F1" s="76"/>
      <c r="G1" s="76" t="s">
        <v>21</v>
      </c>
      <c r="H1" s="76"/>
      <c r="I1" s="76"/>
      <c r="J1" s="76"/>
      <c r="K1" s="76"/>
      <c r="L1" s="76"/>
    </row>
    <row r="2" spans="1:12" ht="12.75">
      <c r="A2" s="96">
        <v>43163</v>
      </c>
      <c r="B2" s="97"/>
      <c r="C2" s="97"/>
      <c r="D2" s="96">
        <v>43163</v>
      </c>
      <c r="E2" s="97"/>
      <c r="F2" s="97"/>
      <c r="G2" s="96">
        <v>43170</v>
      </c>
      <c r="H2" s="97"/>
      <c r="I2" s="97"/>
      <c r="J2" s="96">
        <v>43170</v>
      </c>
      <c r="K2" s="97"/>
      <c r="L2" s="97"/>
    </row>
    <row r="3" spans="1:12" ht="12.75">
      <c r="A3" s="97" t="s">
        <v>11</v>
      </c>
      <c r="B3" s="97"/>
      <c r="C3" s="97"/>
      <c r="D3" s="97" t="s">
        <v>12</v>
      </c>
      <c r="E3" s="97"/>
      <c r="F3" s="97"/>
      <c r="G3" s="97" t="s">
        <v>11</v>
      </c>
      <c r="H3" s="97"/>
      <c r="I3" s="97"/>
      <c r="J3" s="97" t="s">
        <v>12</v>
      </c>
      <c r="K3" s="97"/>
      <c r="L3" s="97"/>
    </row>
    <row r="4" spans="1:12" ht="12.75">
      <c r="A4" s="3" t="s">
        <v>1</v>
      </c>
      <c r="B4" s="3" t="s">
        <v>17</v>
      </c>
      <c r="C4" s="3" t="s">
        <v>18</v>
      </c>
      <c r="D4" s="3" t="s">
        <v>1</v>
      </c>
      <c r="E4" s="3" t="s">
        <v>17</v>
      </c>
      <c r="F4" s="3" t="s">
        <v>18</v>
      </c>
      <c r="G4" s="3" t="s">
        <v>1</v>
      </c>
      <c r="H4" s="3" t="s">
        <v>17</v>
      </c>
      <c r="I4" s="3" t="s">
        <v>18</v>
      </c>
      <c r="J4" s="3" t="s">
        <v>1</v>
      </c>
      <c r="K4" s="3" t="s">
        <v>17</v>
      </c>
      <c r="L4" s="3" t="s">
        <v>18</v>
      </c>
    </row>
    <row r="5" spans="1:12" ht="13.5" customHeight="1">
      <c r="A5" s="34" t="s">
        <v>45</v>
      </c>
      <c r="B5" s="36">
        <v>8.9</v>
      </c>
      <c r="C5" s="29">
        <f aca="true" t="shared" si="0" ref="C5:C20">ABS(9.5-B5)</f>
        <v>0.5999999999999996</v>
      </c>
      <c r="D5" s="34" t="s">
        <v>29</v>
      </c>
      <c r="E5" s="34">
        <v>334</v>
      </c>
      <c r="F5" s="34">
        <f aca="true" t="shared" si="1" ref="F5:F20">ABS(350-E5)</f>
        <v>16</v>
      </c>
      <c r="G5" s="34" t="s">
        <v>55</v>
      </c>
      <c r="H5" s="36">
        <v>294</v>
      </c>
      <c r="I5" s="29">
        <f aca="true" t="shared" si="2" ref="I5:I17">ABS(294-H5)</f>
        <v>0</v>
      </c>
      <c r="J5" s="34" t="s">
        <v>30</v>
      </c>
      <c r="K5" s="34">
        <v>197</v>
      </c>
      <c r="L5" s="34">
        <f aca="true" t="shared" si="3" ref="L5:L17">ABS(349-K5)</f>
        <v>152</v>
      </c>
    </row>
    <row r="6" spans="1:12" ht="13.5" customHeight="1">
      <c r="A6" s="34" t="s">
        <v>38</v>
      </c>
      <c r="B6" s="36">
        <v>10.2</v>
      </c>
      <c r="C6" s="29">
        <f t="shared" si="0"/>
        <v>0.6999999999999993</v>
      </c>
      <c r="D6" s="34" t="s">
        <v>50</v>
      </c>
      <c r="E6" s="34">
        <v>392</v>
      </c>
      <c r="F6" s="34">
        <f t="shared" si="1"/>
        <v>42</v>
      </c>
      <c r="G6" s="34" t="s">
        <v>56</v>
      </c>
      <c r="H6" s="36">
        <v>292</v>
      </c>
      <c r="I6" s="29">
        <f t="shared" si="2"/>
        <v>2</v>
      </c>
      <c r="J6" s="33" t="s">
        <v>39</v>
      </c>
      <c r="K6" s="34">
        <v>110</v>
      </c>
      <c r="L6" s="34">
        <f t="shared" si="3"/>
        <v>239</v>
      </c>
    </row>
    <row r="7" spans="1:12" ht="13.5" customHeight="1">
      <c r="A7" s="34" t="s">
        <v>49</v>
      </c>
      <c r="B7" s="36">
        <v>8.7</v>
      </c>
      <c r="C7" s="29">
        <f t="shared" si="0"/>
        <v>0.8000000000000007</v>
      </c>
      <c r="D7" s="34" t="s">
        <v>26</v>
      </c>
      <c r="E7" s="34">
        <v>415</v>
      </c>
      <c r="F7" s="34">
        <f t="shared" si="1"/>
        <v>65</v>
      </c>
      <c r="G7" s="34" t="s">
        <v>19</v>
      </c>
      <c r="H7" s="36">
        <v>296</v>
      </c>
      <c r="I7" s="29">
        <f t="shared" si="2"/>
        <v>2</v>
      </c>
      <c r="J7" s="34" t="s">
        <v>38</v>
      </c>
      <c r="K7" s="34">
        <v>104</v>
      </c>
      <c r="L7" s="34">
        <f t="shared" si="3"/>
        <v>245</v>
      </c>
    </row>
    <row r="8" spans="1:12" ht="13.5" customHeight="1">
      <c r="A8" s="35" t="s">
        <v>43</v>
      </c>
      <c r="B8" s="36">
        <v>8.3</v>
      </c>
      <c r="C8" s="29">
        <f t="shared" si="0"/>
        <v>1.1999999999999993</v>
      </c>
      <c r="D8" s="34" t="s">
        <v>19</v>
      </c>
      <c r="E8" s="34">
        <v>260</v>
      </c>
      <c r="F8" s="34">
        <f t="shared" si="1"/>
        <v>90</v>
      </c>
      <c r="G8" s="33" t="s">
        <v>39</v>
      </c>
      <c r="H8" s="26">
        <v>288</v>
      </c>
      <c r="I8" s="29">
        <f t="shared" si="2"/>
        <v>6</v>
      </c>
      <c r="J8" s="34" t="s">
        <v>61</v>
      </c>
      <c r="K8" s="34">
        <v>67</v>
      </c>
      <c r="L8" s="34">
        <f t="shared" si="3"/>
        <v>282</v>
      </c>
    </row>
    <row r="9" spans="1:12" ht="13.5" customHeight="1">
      <c r="A9" s="34" t="s">
        <v>48</v>
      </c>
      <c r="B9" s="36">
        <v>7.8</v>
      </c>
      <c r="C9" s="29">
        <f t="shared" si="0"/>
        <v>1.7000000000000002</v>
      </c>
      <c r="D9" s="34" t="s">
        <v>45</v>
      </c>
      <c r="E9" s="34">
        <v>252</v>
      </c>
      <c r="F9" s="34">
        <f t="shared" si="1"/>
        <v>98</v>
      </c>
      <c r="G9" s="34" t="s">
        <v>30</v>
      </c>
      <c r="H9" s="36">
        <v>302</v>
      </c>
      <c r="I9" s="29">
        <f t="shared" si="2"/>
        <v>8</v>
      </c>
      <c r="J9" s="34" t="s">
        <v>19</v>
      </c>
      <c r="K9" s="34">
        <v>67</v>
      </c>
      <c r="L9" s="34">
        <f t="shared" si="3"/>
        <v>282</v>
      </c>
    </row>
    <row r="10" spans="1:12" ht="13.5" customHeight="1">
      <c r="A10" s="34" t="s">
        <v>29</v>
      </c>
      <c r="B10" s="36">
        <v>7.7</v>
      </c>
      <c r="C10" s="29">
        <f t="shared" si="0"/>
        <v>1.7999999999999998</v>
      </c>
      <c r="D10" s="34" t="s">
        <v>49</v>
      </c>
      <c r="E10" s="34">
        <v>247</v>
      </c>
      <c r="F10" s="34">
        <f t="shared" si="1"/>
        <v>103</v>
      </c>
      <c r="G10" s="34" t="s">
        <v>59</v>
      </c>
      <c r="H10" s="36">
        <v>303</v>
      </c>
      <c r="I10" s="29">
        <f t="shared" si="2"/>
        <v>9</v>
      </c>
      <c r="J10" s="34" t="s">
        <v>26</v>
      </c>
      <c r="K10" s="34">
        <v>47</v>
      </c>
      <c r="L10" s="34">
        <f t="shared" si="3"/>
        <v>302</v>
      </c>
    </row>
    <row r="11" spans="1:12" ht="13.5" customHeight="1">
      <c r="A11" s="34" t="s">
        <v>46</v>
      </c>
      <c r="B11" s="36">
        <v>7.6</v>
      </c>
      <c r="C11" s="29">
        <f t="shared" si="0"/>
        <v>1.9000000000000004</v>
      </c>
      <c r="D11" s="34" t="s">
        <v>42</v>
      </c>
      <c r="E11" s="34">
        <v>215</v>
      </c>
      <c r="F11" s="34">
        <f t="shared" si="1"/>
        <v>135</v>
      </c>
      <c r="G11" s="34" t="s">
        <v>58</v>
      </c>
      <c r="H11" s="36">
        <v>275</v>
      </c>
      <c r="I11" s="29">
        <f t="shared" si="2"/>
        <v>19</v>
      </c>
      <c r="J11" s="34" t="s">
        <v>56</v>
      </c>
      <c r="K11" s="34">
        <v>41</v>
      </c>
      <c r="L11" s="34">
        <f t="shared" si="3"/>
        <v>308</v>
      </c>
    </row>
    <row r="12" spans="1:12" ht="13.5" customHeight="1">
      <c r="A12" s="34" t="s">
        <v>47</v>
      </c>
      <c r="B12" s="36">
        <v>7.3</v>
      </c>
      <c r="C12" s="29">
        <f t="shared" si="0"/>
        <v>2.2</v>
      </c>
      <c r="D12" s="33" t="s">
        <v>39</v>
      </c>
      <c r="E12" s="34">
        <v>176</v>
      </c>
      <c r="F12" s="34">
        <f t="shared" si="1"/>
        <v>174</v>
      </c>
      <c r="G12" s="34" t="s">
        <v>26</v>
      </c>
      <c r="H12" s="36">
        <v>273</v>
      </c>
      <c r="I12" s="29">
        <f t="shared" si="2"/>
        <v>21</v>
      </c>
      <c r="J12" s="34" t="s">
        <v>60</v>
      </c>
      <c r="K12" s="34">
        <v>39</v>
      </c>
      <c r="L12" s="34">
        <f t="shared" si="3"/>
        <v>310</v>
      </c>
    </row>
    <row r="13" spans="1:12" ht="13.5" customHeight="1">
      <c r="A13" s="34" t="s">
        <v>25</v>
      </c>
      <c r="B13" s="36">
        <v>6.8</v>
      </c>
      <c r="C13" s="29">
        <f t="shared" si="0"/>
        <v>2.7</v>
      </c>
      <c r="D13" s="34" t="s">
        <v>44</v>
      </c>
      <c r="E13" s="34">
        <v>173</v>
      </c>
      <c r="F13" s="34">
        <f t="shared" si="1"/>
        <v>177</v>
      </c>
      <c r="G13" s="34" t="s">
        <v>60</v>
      </c>
      <c r="H13" s="36">
        <v>327</v>
      </c>
      <c r="I13" s="29">
        <f t="shared" si="2"/>
        <v>33</v>
      </c>
      <c r="J13" s="35" t="s">
        <v>43</v>
      </c>
      <c r="K13" s="34">
        <v>34</v>
      </c>
      <c r="L13" s="34">
        <f t="shared" si="3"/>
        <v>315</v>
      </c>
    </row>
    <row r="14" spans="1:12" ht="13.5" customHeight="1">
      <c r="A14" s="34" t="s">
        <v>26</v>
      </c>
      <c r="B14" s="36">
        <v>6.3</v>
      </c>
      <c r="C14" s="29">
        <f t="shared" si="0"/>
        <v>3.2</v>
      </c>
      <c r="D14" s="34" t="s">
        <v>47</v>
      </c>
      <c r="E14" s="34">
        <v>112</v>
      </c>
      <c r="F14" s="34">
        <f t="shared" si="1"/>
        <v>238</v>
      </c>
      <c r="G14" s="35" t="s">
        <v>43</v>
      </c>
      <c r="H14" s="36">
        <v>241</v>
      </c>
      <c r="I14" s="29">
        <f t="shared" si="2"/>
        <v>53</v>
      </c>
      <c r="J14" s="34" t="s">
        <v>55</v>
      </c>
      <c r="K14" s="34">
        <v>32</v>
      </c>
      <c r="L14" s="34">
        <f t="shared" si="3"/>
        <v>317</v>
      </c>
    </row>
    <row r="15" spans="1:12" ht="13.5" customHeight="1">
      <c r="A15" s="34" t="s">
        <v>42</v>
      </c>
      <c r="B15" s="36">
        <v>6.2</v>
      </c>
      <c r="C15" s="29">
        <f t="shared" si="0"/>
        <v>3.3</v>
      </c>
      <c r="D15" s="34" t="s">
        <v>48</v>
      </c>
      <c r="E15" s="34">
        <v>111</v>
      </c>
      <c r="F15" s="34">
        <f t="shared" si="1"/>
        <v>239</v>
      </c>
      <c r="G15" s="34" t="s">
        <v>38</v>
      </c>
      <c r="H15" s="36">
        <v>227</v>
      </c>
      <c r="I15" s="29">
        <f t="shared" si="2"/>
        <v>67</v>
      </c>
      <c r="J15" s="34" t="s">
        <v>29</v>
      </c>
      <c r="K15" s="34">
        <v>843</v>
      </c>
      <c r="L15" s="34">
        <f t="shared" si="3"/>
        <v>494</v>
      </c>
    </row>
    <row r="16" spans="1:12" ht="13.5" customHeight="1">
      <c r="A16" s="34" t="s">
        <v>50</v>
      </c>
      <c r="B16" s="36">
        <v>13.5</v>
      </c>
      <c r="C16" s="29">
        <f t="shared" si="0"/>
        <v>4</v>
      </c>
      <c r="D16" s="35" t="s">
        <v>43</v>
      </c>
      <c r="E16" s="34">
        <v>92</v>
      </c>
      <c r="F16" s="34">
        <f t="shared" si="1"/>
        <v>258</v>
      </c>
      <c r="G16" s="34" t="s">
        <v>61</v>
      </c>
      <c r="H16" s="36">
        <v>375</v>
      </c>
      <c r="I16" s="29">
        <f t="shared" si="2"/>
        <v>81</v>
      </c>
      <c r="J16" s="34" t="s">
        <v>59</v>
      </c>
      <c r="K16" s="34">
        <v>1020</v>
      </c>
      <c r="L16" s="34">
        <f t="shared" si="3"/>
        <v>671</v>
      </c>
    </row>
    <row r="17" spans="1:12" ht="13.5" customHeight="1">
      <c r="A17" s="34" t="s">
        <v>19</v>
      </c>
      <c r="B17" s="36">
        <v>5.2</v>
      </c>
      <c r="C17" s="29">
        <f t="shared" si="0"/>
        <v>4.3</v>
      </c>
      <c r="D17" s="34" t="s">
        <v>25</v>
      </c>
      <c r="E17" s="34">
        <v>70</v>
      </c>
      <c r="F17" s="34">
        <f t="shared" si="1"/>
        <v>280</v>
      </c>
      <c r="G17" s="34" t="s">
        <v>29</v>
      </c>
      <c r="H17" s="36">
        <v>397</v>
      </c>
      <c r="I17" s="29">
        <f t="shared" si="2"/>
        <v>103</v>
      </c>
      <c r="J17" s="34" t="s">
        <v>58</v>
      </c>
      <c r="K17" s="34">
        <v>1836</v>
      </c>
      <c r="L17" s="34">
        <f t="shared" si="3"/>
        <v>1487</v>
      </c>
    </row>
    <row r="18" spans="1:12" ht="13.5" customHeight="1">
      <c r="A18" s="33" t="s">
        <v>39</v>
      </c>
      <c r="B18" s="26">
        <v>4.1</v>
      </c>
      <c r="C18" s="29">
        <f t="shared" si="0"/>
        <v>5.4</v>
      </c>
      <c r="D18" s="34" t="s">
        <v>30</v>
      </c>
      <c r="E18" s="34">
        <v>757</v>
      </c>
      <c r="F18" s="34">
        <f t="shared" si="1"/>
        <v>407</v>
      </c>
      <c r="G18" s="34"/>
      <c r="H18" s="36"/>
      <c r="I18" s="29"/>
      <c r="J18" s="34"/>
      <c r="K18" s="34"/>
      <c r="L18" s="34"/>
    </row>
    <row r="19" spans="1:12" ht="13.5" customHeight="1">
      <c r="A19" s="34" t="s">
        <v>44</v>
      </c>
      <c r="B19" s="36">
        <v>4.1</v>
      </c>
      <c r="C19" s="29">
        <f t="shared" si="0"/>
        <v>5.4</v>
      </c>
      <c r="D19" s="34" t="s">
        <v>46</v>
      </c>
      <c r="E19" s="34">
        <v>763</v>
      </c>
      <c r="F19" s="34">
        <f t="shared" si="1"/>
        <v>413</v>
      </c>
      <c r="G19" s="34"/>
      <c r="H19" s="36"/>
      <c r="I19" s="29"/>
      <c r="J19" s="34"/>
      <c r="K19" s="34"/>
      <c r="L19" s="34"/>
    </row>
    <row r="20" spans="1:12" ht="13.5" customHeight="1">
      <c r="A20" s="34" t="s">
        <v>30</v>
      </c>
      <c r="B20" s="36">
        <v>2.6</v>
      </c>
      <c r="C20" s="29">
        <f t="shared" si="0"/>
        <v>6.9</v>
      </c>
      <c r="D20" s="34" t="s">
        <v>38</v>
      </c>
      <c r="E20" s="34">
        <v>986</v>
      </c>
      <c r="F20" s="34">
        <f t="shared" si="1"/>
        <v>636</v>
      </c>
      <c r="G20" s="34"/>
      <c r="H20" s="36"/>
      <c r="I20" s="29"/>
      <c r="J20" s="34"/>
      <c r="K20" s="34"/>
      <c r="L20" s="34"/>
    </row>
    <row r="21" spans="1:12" ht="13.5" customHeight="1">
      <c r="A21" s="34"/>
      <c r="B21" s="36"/>
      <c r="C21" s="29"/>
      <c r="D21" s="34"/>
      <c r="E21" s="34"/>
      <c r="F21" s="34"/>
      <c r="G21" s="34"/>
      <c r="H21" s="36" t="s">
        <v>57</v>
      </c>
      <c r="I21" s="29"/>
      <c r="J21" s="34"/>
      <c r="K21" s="34"/>
      <c r="L21" s="34"/>
    </row>
    <row r="22" spans="1:12" ht="13.5" customHeight="1">
      <c r="A22" s="33"/>
      <c r="B22" s="26"/>
      <c r="C22" s="29"/>
      <c r="D22" s="34"/>
      <c r="E22" s="33"/>
      <c r="F22" s="34"/>
      <c r="G22" s="33"/>
      <c r="H22" s="26"/>
      <c r="I22" s="29"/>
      <c r="J22" s="34"/>
      <c r="K22" s="33"/>
      <c r="L22" s="34"/>
    </row>
    <row r="23" spans="1:12" ht="12.75">
      <c r="A23" s="91" t="s">
        <v>20</v>
      </c>
      <c r="B23" s="92"/>
      <c r="C23" s="92"/>
      <c r="D23" s="92"/>
      <c r="E23" s="92"/>
      <c r="F23" s="93"/>
      <c r="G23" s="91" t="s">
        <v>20</v>
      </c>
      <c r="H23" s="92"/>
      <c r="I23" s="92"/>
      <c r="J23" s="92"/>
      <c r="K23" s="92"/>
      <c r="L23" s="93"/>
    </row>
    <row r="24" spans="1:12" ht="12.75" customHeight="1">
      <c r="A24" s="71" t="s">
        <v>23</v>
      </c>
      <c r="B24" s="71"/>
      <c r="C24" s="71"/>
      <c r="D24" s="71" t="s">
        <v>24</v>
      </c>
      <c r="E24" s="71"/>
      <c r="F24" s="71"/>
      <c r="G24" s="71" t="s">
        <v>23</v>
      </c>
      <c r="H24" s="71"/>
      <c r="I24" s="71"/>
      <c r="J24" s="71" t="s">
        <v>24</v>
      </c>
      <c r="K24" s="71"/>
      <c r="L24" s="71"/>
    </row>
    <row r="25" spans="1:12" ht="12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12.75">
      <c r="A26" s="94" t="s">
        <v>51</v>
      </c>
      <c r="B26" s="71"/>
      <c r="C26" s="71"/>
      <c r="D26" s="95" t="s">
        <v>52</v>
      </c>
      <c r="E26" s="71"/>
      <c r="F26" s="71"/>
      <c r="G26" s="94" t="s">
        <v>62</v>
      </c>
      <c r="H26" s="71"/>
      <c r="I26" s="71"/>
      <c r="J26" s="95" t="s">
        <v>63</v>
      </c>
      <c r="K26" s="71"/>
      <c r="L26" s="71"/>
    </row>
    <row r="27" spans="1:12" ht="12.7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2.75">
      <c r="A28" s="76" t="s">
        <v>21</v>
      </c>
      <c r="B28" s="76"/>
      <c r="C28" s="76"/>
      <c r="D28" s="76"/>
      <c r="E28" s="76"/>
      <c r="F28" s="76"/>
      <c r="G28" s="76" t="s">
        <v>21</v>
      </c>
      <c r="H28" s="76"/>
      <c r="I28" s="76"/>
      <c r="J28" s="76"/>
      <c r="K28" s="76"/>
      <c r="L28" s="76"/>
    </row>
    <row r="29" spans="1:12" ht="12.75">
      <c r="A29" s="96">
        <v>43177</v>
      </c>
      <c r="B29" s="97"/>
      <c r="C29" s="97"/>
      <c r="D29" s="96">
        <v>43177</v>
      </c>
      <c r="E29" s="97"/>
      <c r="F29" s="97"/>
      <c r="G29" s="96">
        <v>43191</v>
      </c>
      <c r="H29" s="97"/>
      <c r="I29" s="97"/>
      <c r="J29" s="96">
        <v>43191</v>
      </c>
      <c r="K29" s="97"/>
      <c r="L29" s="97"/>
    </row>
    <row r="30" spans="1:12" ht="12.75">
      <c r="A30" s="97" t="s">
        <v>11</v>
      </c>
      <c r="B30" s="97"/>
      <c r="C30" s="97"/>
      <c r="D30" s="97" t="s">
        <v>12</v>
      </c>
      <c r="E30" s="97"/>
      <c r="F30" s="97"/>
      <c r="G30" s="97" t="s">
        <v>11</v>
      </c>
      <c r="H30" s="97"/>
      <c r="I30" s="97"/>
      <c r="J30" s="97" t="s">
        <v>12</v>
      </c>
      <c r="K30" s="97"/>
      <c r="L30" s="97"/>
    </row>
    <row r="31" spans="1:12" ht="12.75">
      <c r="A31" s="3" t="s">
        <v>1</v>
      </c>
      <c r="B31" s="3" t="s">
        <v>17</v>
      </c>
      <c r="C31" s="3" t="s">
        <v>18</v>
      </c>
      <c r="D31" s="3" t="s">
        <v>1</v>
      </c>
      <c r="E31" s="3" t="s">
        <v>17</v>
      </c>
      <c r="F31" s="3" t="s">
        <v>18</v>
      </c>
      <c r="G31" s="3" t="s">
        <v>1</v>
      </c>
      <c r="H31" s="3" t="s">
        <v>17</v>
      </c>
      <c r="I31" s="3" t="s">
        <v>18</v>
      </c>
      <c r="J31" s="3" t="s">
        <v>1</v>
      </c>
      <c r="K31" s="3" t="s">
        <v>17</v>
      </c>
      <c r="L31" s="3" t="s">
        <v>18</v>
      </c>
    </row>
    <row r="32" spans="1:12" ht="12.75">
      <c r="A32" s="34" t="s">
        <v>30</v>
      </c>
      <c r="B32" s="36">
        <v>8</v>
      </c>
      <c r="C32" s="29">
        <f aca="true" t="shared" si="4" ref="C32:C46">ABS(7-B32)</f>
        <v>1</v>
      </c>
      <c r="D32" s="34" t="s">
        <v>29</v>
      </c>
      <c r="E32" s="34">
        <v>70</v>
      </c>
      <c r="F32" s="34">
        <f aca="true" t="shared" si="5" ref="F32:F46">ABS(71-E32)</f>
        <v>1</v>
      </c>
      <c r="G32" s="33" t="s">
        <v>39</v>
      </c>
      <c r="H32" s="26">
        <v>28</v>
      </c>
      <c r="I32" s="29">
        <f aca="true" t="shared" si="6" ref="I32:I50">ABS(27-H32)</f>
        <v>1</v>
      </c>
      <c r="J32" s="34" t="s">
        <v>83</v>
      </c>
      <c r="K32" s="34">
        <v>99</v>
      </c>
      <c r="L32" s="34">
        <f aca="true" t="shared" si="7" ref="L32:L50">ABS(99-K32)</f>
        <v>0</v>
      </c>
    </row>
    <row r="33" spans="1:12" ht="12.75">
      <c r="A33" s="34" t="s">
        <v>69</v>
      </c>
      <c r="B33" s="36">
        <v>5</v>
      </c>
      <c r="C33" s="29">
        <f t="shared" si="4"/>
        <v>2</v>
      </c>
      <c r="D33" s="34" t="s">
        <v>73</v>
      </c>
      <c r="E33" s="34">
        <v>69</v>
      </c>
      <c r="F33" s="34">
        <f t="shared" si="5"/>
        <v>2</v>
      </c>
      <c r="G33" s="34" t="s">
        <v>83</v>
      </c>
      <c r="H33" s="36">
        <v>26</v>
      </c>
      <c r="I33" s="29">
        <f t="shared" si="6"/>
        <v>1</v>
      </c>
      <c r="J33" s="48" t="s">
        <v>55</v>
      </c>
      <c r="K33" s="48">
        <v>99</v>
      </c>
      <c r="L33" s="48">
        <f t="shared" si="7"/>
        <v>0</v>
      </c>
    </row>
    <row r="34" spans="1:12" ht="12.75">
      <c r="A34" s="34" t="s">
        <v>61</v>
      </c>
      <c r="B34" s="36">
        <v>12</v>
      </c>
      <c r="C34" s="29">
        <f t="shared" si="4"/>
        <v>5</v>
      </c>
      <c r="D34" s="34" t="s">
        <v>25</v>
      </c>
      <c r="E34" s="34">
        <v>68</v>
      </c>
      <c r="F34" s="34">
        <f t="shared" si="5"/>
        <v>3</v>
      </c>
      <c r="G34" s="48" t="s">
        <v>45</v>
      </c>
      <c r="H34" s="49">
        <v>26</v>
      </c>
      <c r="I34" s="50">
        <f t="shared" si="6"/>
        <v>1</v>
      </c>
      <c r="J34" s="34" t="s">
        <v>29</v>
      </c>
      <c r="K34" s="34">
        <v>99</v>
      </c>
      <c r="L34" s="34">
        <f t="shared" si="7"/>
        <v>0</v>
      </c>
    </row>
    <row r="35" spans="1:12" ht="12.75">
      <c r="A35" s="34" t="s">
        <v>25</v>
      </c>
      <c r="B35" s="36">
        <v>20</v>
      </c>
      <c r="C35" s="29">
        <f t="shared" si="4"/>
        <v>13</v>
      </c>
      <c r="D35" s="34" t="s">
        <v>61</v>
      </c>
      <c r="E35" s="34">
        <v>75</v>
      </c>
      <c r="F35" s="34">
        <f t="shared" si="5"/>
        <v>4</v>
      </c>
      <c r="G35" s="34" t="s">
        <v>55</v>
      </c>
      <c r="H35" s="36">
        <v>28</v>
      </c>
      <c r="I35" s="29">
        <f t="shared" si="6"/>
        <v>1</v>
      </c>
      <c r="J35" s="34" t="s">
        <v>85</v>
      </c>
      <c r="K35" s="34">
        <v>99</v>
      </c>
      <c r="L35" s="34">
        <f t="shared" si="7"/>
        <v>0</v>
      </c>
    </row>
    <row r="36" spans="1:12" ht="12.75">
      <c r="A36" s="34" t="s">
        <v>26</v>
      </c>
      <c r="B36" s="36">
        <v>23</v>
      </c>
      <c r="C36" s="29">
        <f t="shared" si="4"/>
        <v>16</v>
      </c>
      <c r="D36" s="34" t="s">
        <v>48</v>
      </c>
      <c r="E36" s="34">
        <v>82</v>
      </c>
      <c r="F36" s="34">
        <f t="shared" si="5"/>
        <v>11</v>
      </c>
      <c r="G36" s="34" t="s">
        <v>61</v>
      </c>
      <c r="H36" s="36">
        <v>31</v>
      </c>
      <c r="I36" s="29">
        <f t="shared" si="6"/>
        <v>4</v>
      </c>
      <c r="J36" s="33" t="s">
        <v>39</v>
      </c>
      <c r="K36" s="34">
        <v>98</v>
      </c>
      <c r="L36" s="34">
        <f t="shared" si="7"/>
        <v>1</v>
      </c>
    </row>
    <row r="37" spans="1:12" ht="12.75">
      <c r="A37" s="33" t="s">
        <v>39</v>
      </c>
      <c r="B37" s="26">
        <v>25</v>
      </c>
      <c r="C37" s="29">
        <f t="shared" si="4"/>
        <v>18</v>
      </c>
      <c r="D37" s="34" t="s">
        <v>19</v>
      </c>
      <c r="E37" s="34">
        <v>46</v>
      </c>
      <c r="F37" s="34">
        <f t="shared" si="5"/>
        <v>25</v>
      </c>
      <c r="G37" s="34" t="s">
        <v>29</v>
      </c>
      <c r="H37" s="36">
        <v>32</v>
      </c>
      <c r="I37" s="29">
        <f t="shared" si="6"/>
        <v>5</v>
      </c>
      <c r="J37" s="34" t="s">
        <v>45</v>
      </c>
      <c r="K37" s="34">
        <v>98</v>
      </c>
      <c r="L37" s="34">
        <f t="shared" si="7"/>
        <v>1</v>
      </c>
    </row>
    <row r="38" spans="1:12" ht="12.75">
      <c r="A38" s="34" t="s">
        <v>73</v>
      </c>
      <c r="B38" s="36">
        <v>45</v>
      </c>
      <c r="C38" s="29">
        <f t="shared" si="4"/>
        <v>38</v>
      </c>
      <c r="D38" s="35" t="s">
        <v>68</v>
      </c>
      <c r="E38" s="34">
        <v>45</v>
      </c>
      <c r="F38" s="34">
        <f t="shared" si="5"/>
        <v>26</v>
      </c>
      <c r="G38" s="34" t="s">
        <v>85</v>
      </c>
      <c r="H38" s="36">
        <v>33</v>
      </c>
      <c r="I38" s="29">
        <f t="shared" si="6"/>
        <v>6</v>
      </c>
      <c r="J38" s="33" t="s">
        <v>81</v>
      </c>
      <c r="K38" s="34">
        <v>98</v>
      </c>
      <c r="L38" s="34">
        <f t="shared" si="7"/>
        <v>1</v>
      </c>
    </row>
    <row r="39" spans="1:12" ht="12.75">
      <c r="A39" s="33" t="s">
        <v>71</v>
      </c>
      <c r="B39" s="26">
        <v>55</v>
      </c>
      <c r="C39" s="29">
        <f t="shared" si="4"/>
        <v>48</v>
      </c>
      <c r="D39" s="34" t="s">
        <v>72</v>
      </c>
      <c r="E39" s="34">
        <v>42</v>
      </c>
      <c r="F39" s="34">
        <f t="shared" si="5"/>
        <v>29</v>
      </c>
      <c r="G39" s="34" t="s">
        <v>82</v>
      </c>
      <c r="H39" s="36">
        <v>20</v>
      </c>
      <c r="I39" s="29">
        <f t="shared" si="6"/>
        <v>7</v>
      </c>
      <c r="J39" s="34" t="s">
        <v>61</v>
      </c>
      <c r="K39" s="34">
        <v>95</v>
      </c>
      <c r="L39" s="34">
        <f t="shared" si="7"/>
        <v>4</v>
      </c>
    </row>
    <row r="40" spans="1:12" ht="12.75">
      <c r="A40" s="34" t="s">
        <v>19</v>
      </c>
      <c r="B40" s="36">
        <v>56</v>
      </c>
      <c r="C40" s="29">
        <f t="shared" si="4"/>
        <v>49</v>
      </c>
      <c r="D40" s="34" t="s">
        <v>26</v>
      </c>
      <c r="E40" s="34">
        <v>38</v>
      </c>
      <c r="F40" s="34">
        <f t="shared" si="5"/>
        <v>33</v>
      </c>
      <c r="G40" s="34" t="s">
        <v>42</v>
      </c>
      <c r="H40" s="36">
        <v>34</v>
      </c>
      <c r="I40" s="29">
        <f t="shared" si="6"/>
        <v>7</v>
      </c>
      <c r="J40" s="34" t="s">
        <v>42</v>
      </c>
      <c r="K40" s="34">
        <v>89</v>
      </c>
      <c r="L40" s="34">
        <f t="shared" si="7"/>
        <v>10</v>
      </c>
    </row>
    <row r="41" spans="1:12" ht="12.75">
      <c r="A41" s="34" t="s">
        <v>29</v>
      </c>
      <c r="B41" s="36">
        <v>62</v>
      </c>
      <c r="C41" s="29">
        <f t="shared" si="4"/>
        <v>55</v>
      </c>
      <c r="D41" s="34" t="s">
        <v>30</v>
      </c>
      <c r="E41" s="34">
        <v>37</v>
      </c>
      <c r="F41" s="34">
        <f t="shared" si="5"/>
        <v>34</v>
      </c>
      <c r="G41" s="34" t="s">
        <v>84</v>
      </c>
      <c r="H41" s="36">
        <v>36</v>
      </c>
      <c r="I41" s="29">
        <f t="shared" si="6"/>
        <v>9</v>
      </c>
      <c r="J41" s="34" t="s">
        <v>26</v>
      </c>
      <c r="K41" s="34">
        <v>88</v>
      </c>
      <c r="L41" s="34">
        <f t="shared" si="7"/>
        <v>11</v>
      </c>
    </row>
    <row r="42" spans="1:12" ht="12.75">
      <c r="A42" s="34" t="s">
        <v>45</v>
      </c>
      <c r="B42" s="36">
        <v>102</v>
      </c>
      <c r="C42" s="29">
        <f t="shared" si="4"/>
        <v>95</v>
      </c>
      <c r="D42" s="34" t="s">
        <v>70</v>
      </c>
      <c r="E42" s="34">
        <v>31</v>
      </c>
      <c r="F42" s="34">
        <f t="shared" si="5"/>
        <v>40</v>
      </c>
      <c r="G42" s="34" t="s">
        <v>26</v>
      </c>
      <c r="H42" s="36">
        <v>18</v>
      </c>
      <c r="I42" s="29">
        <f t="shared" si="6"/>
        <v>9</v>
      </c>
      <c r="J42" s="34" t="s">
        <v>78</v>
      </c>
      <c r="K42" s="34">
        <v>75</v>
      </c>
      <c r="L42" s="34">
        <f t="shared" si="7"/>
        <v>24</v>
      </c>
    </row>
    <row r="43" spans="1:12" ht="12.75">
      <c r="A43" s="34" t="s">
        <v>48</v>
      </c>
      <c r="B43" s="36">
        <v>112</v>
      </c>
      <c r="C43" s="29">
        <f t="shared" si="4"/>
        <v>105</v>
      </c>
      <c r="D43" s="33" t="s">
        <v>39</v>
      </c>
      <c r="E43" s="34">
        <v>27</v>
      </c>
      <c r="F43" s="34">
        <f t="shared" si="5"/>
        <v>44</v>
      </c>
      <c r="G43" s="34" t="s">
        <v>38</v>
      </c>
      <c r="H43" s="36">
        <v>37</v>
      </c>
      <c r="I43" s="29">
        <f t="shared" si="6"/>
        <v>10</v>
      </c>
      <c r="J43" s="34" t="s">
        <v>19</v>
      </c>
      <c r="K43" s="34">
        <v>57</v>
      </c>
      <c r="L43" s="34">
        <f t="shared" si="7"/>
        <v>42</v>
      </c>
    </row>
    <row r="44" spans="1:12" ht="12.75">
      <c r="A44" s="34" t="s">
        <v>72</v>
      </c>
      <c r="B44" s="36">
        <v>125</v>
      </c>
      <c r="C44" s="29">
        <f t="shared" si="4"/>
        <v>118</v>
      </c>
      <c r="D44" s="33" t="s">
        <v>71</v>
      </c>
      <c r="E44" s="34">
        <v>23</v>
      </c>
      <c r="F44" s="34">
        <f t="shared" si="5"/>
        <v>48</v>
      </c>
      <c r="G44" s="33" t="s">
        <v>81</v>
      </c>
      <c r="H44" s="26">
        <v>17</v>
      </c>
      <c r="I44" s="29">
        <f t="shared" si="6"/>
        <v>10</v>
      </c>
      <c r="J44" s="34" t="s">
        <v>30</v>
      </c>
      <c r="K44" s="34">
        <v>54</v>
      </c>
      <c r="L44" s="34">
        <f t="shared" si="7"/>
        <v>45</v>
      </c>
    </row>
    <row r="45" spans="1:12" ht="12.75">
      <c r="A45" s="35" t="s">
        <v>68</v>
      </c>
      <c r="B45" s="36">
        <v>236</v>
      </c>
      <c r="C45" s="29">
        <f t="shared" si="4"/>
        <v>229</v>
      </c>
      <c r="D45" s="34" t="s">
        <v>45</v>
      </c>
      <c r="E45" s="34">
        <v>18</v>
      </c>
      <c r="F45" s="34">
        <f t="shared" si="5"/>
        <v>53</v>
      </c>
      <c r="G45" s="34" t="s">
        <v>19</v>
      </c>
      <c r="H45" s="36">
        <v>17</v>
      </c>
      <c r="I45" s="29">
        <f t="shared" si="6"/>
        <v>10</v>
      </c>
      <c r="J45" s="34" t="s">
        <v>84</v>
      </c>
      <c r="K45" s="34">
        <v>48</v>
      </c>
      <c r="L45" s="34">
        <f t="shared" si="7"/>
        <v>51</v>
      </c>
    </row>
    <row r="46" spans="1:12" ht="12.75">
      <c r="A46" s="34" t="s">
        <v>70</v>
      </c>
      <c r="B46" s="36">
        <v>712</v>
      </c>
      <c r="C46" s="29">
        <f t="shared" si="4"/>
        <v>705</v>
      </c>
      <c r="D46" s="34" t="s">
        <v>69</v>
      </c>
      <c r="E46" s="34">
        <v>7</v>
      </c>
      <c r="F46" s="34">
        <f t="shared" si="5"/>
        <v>64</v>
      </c>
      <c r="G46" s="34" t="s">
        <v>78</v>
      </c>
      <c r="H46" s="36">
        <v>37</v>
      </c>
      <c r="I46" s="29">
        <f t="shared" si="6"/>
        <v>10</v>
      </c>
      <c r="J46" s="34" t="s">
        <v>82</v>
      </c>
      <c r="K46" s="34">
        <v>40</v>
      </c>
      <c r="L46" s="34">
        <f t="shared" si="7"/>
        <v>59</v>
      </c>
    </row>
    <row r="47" spans="1:12" ht="12.75">
      <c r="A47" s="34"/>
      <c r="B47" s="36"/>
      <c r="C47" s="29"/>
      <c r="D47" s="34"/>
      <c r="E47" s="34"/>
      <c r="F47" s="34"/>
      <c r="G47" s="34" t="s">
        <v>30</v>
      </c>
      <c r="H47" s="36">
        <v>14</v>
      </c>
      <c r="I47" s="29">
        <f t="shared" si="6"/>
        <v>13</v>
      </c>
      <c r="J47" s="34" t="s">
        <v>80</v>
      </c>
      <c r="K47" s="34">
        <v>35</v>
      </c>
      <c r="L47" s="34">
        <f t="shared" si="7"/>
        <v>64</v>
      </c>
    </row>
    <row r="48" spans="1:12" ht="12.75" customHeight="1">
      <c r="A48" s="34"/>
      <c r="B48" s="36"/>
      <c r="C48" s="29"/>
      <c r="D48" s="34"/>
      <c r="E48" s="34"/>
      <c r="F48" s="34"/>
      <c r="G48" s="35" t="s">
        <v>79</v>
      </c>
      <c r="H48" s="36">
        <v>40</v>
      </c>
      <c r="I48" s="29">
        <f t="shared" si="6"/>
        <v>13</v>
      </c>
      <c r="J48" s="34" t="s">
        <v>38</v>
      </c>
      <c r="K48" s="34">
        <v>22</v>
      </c>
      <c r="L48" s="34">
        <f t="shared" si="7"/>
        <v>77</v>
      </c>
    </row>
    <row r="49" spans="1:12" ht="12.75" customHeight="1">
      <c r="A49" s="34"/>
      <c r="B49" s="36"/>
      <c r="C49" s="29"/>
      <c r="D49" s="34"/>
      <c r="E49" s="34"/>
      <c r="F49" s="34"/>
      <c r="G49" s="34" t="s">
        <v>77</v>
      </c>
      <c r="H49" s="36">
        <v>60</v>
      </c>
      <c r="I49" s="29">
        <f t="shared" si="6"/>
        <v>33</v>
      </c>
      <c r="J49" s="34" t="s">
        <v>77</v>
      </c>
      <c r="K49" s="34">
        <v>20</v>
      </c>
      <c r="L49" s="34">
        <f t="shared" si="7"/>
        <v>79</v>
      </c>
    </row>
    <row r="50" spans="1:12" ht="12.75" customHeight="1">
      <c r="A50" s="34"/>
      <c r="B50" s="36"/>
      <c r="C50" s="29"/>
      <c r="D50" s="34"/>
      <c r="E50" s="34"/>
      <c r="F50" s="34"/>
      <c r="G50" s="34" t="s">
        <v>80</v>
      </c>
      <c r="H50" s="36">
        <v>75</v>
      </c>
      <c r="I50" s="29">
        <f t="shared" si="6"/>
        <v>48</v>
      </c>
      <c r="J50" s="35" t="s">
        <v>79</v>
      </c>
      <c r="K50" s="34">
        <v>12</v>
      </c>
      <c r="L50" s="34">
        <f t="shared" si="7"/>
        <v>87</v>
      </c>
    </row>
    <row r="51" spans="1:12" ht="12.75">
      <c r="A51" s="34"/>
      <c r="B51" s="36"/>
      <c r="C51" s="29"/>
      <c r="D51" s="34"/>
      <c r="E51" s="33"/>
      <c r="F51" s="34"/>
      <c r="G51" s="34"/>
      <c r="H51" s="36"/>
      <c r="I51" s="29"/>
      <c r="J51" s="34"/>
      <c r="K51" s="33"/>
      <c r="L51" s="34"/>
    </row>
    <row r="52" spans="1:12" ht="12.75">
      <c r="A52" s="91" t="s">
        <v>20</v>
      </c>
      <c r="B52" s="92"/>
      <c r="C52" s="92"/>
      <c r="D52" s="92"/>
      <c r="E52" s="92"/>
      <c r="F52" s="93"/>
      <c r="G52" s="91" t="s">
        <v>20</v>
      </c>
      <c r="H52" s="92"/>
      <c r="I52" s="92"/>
      <c r="J52" s="92"/>
      <c r="K52" s="92"/>
      <c r="L52" s="93"/>
    </row>
    <row r="53" spans="1:12" ht="12.75">
      <c r="A53" s="71" t="s">
        <v>23</v>
      </c>
      <c r="B53" s="71"/>
      <c r="C53" s="71"/>
      <c r="D53" s="71" t="s">
        <v>24</v>
      </c>
      <c r="E53" s="71"/>
      <c r="F53" s="71"/>
      <c r="G53" s="71" t="s">
        <v>23</v>
      </c>
      <c r="H53" s="71"/>
      <c r="I53" s="71"/>
      <c r="J53" s="71" t="s">
        <v>24</v>
      </c>
      <c r="K53" s="71"/>
      <c r="L53" s="71"/>
    </row>
    <row r="54" spans="1:12" ht="12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1:12" ht="12.75">
      <c r="A55" s="94" t="s">
        <v>74</v>
      </c>
      <c r="B55" s="71"/>
      <c r="C55" s="71"/>
      <c r="D55" s="95" t="s">
        <v>75</v>
      </c>
      <c r="E55" s="71"/>
      <c r="F55" s="71"/>
      <c r="G55" s="94" t="s">
        <v>86</v>
      </c>
      <c r="H55" s="71"/>
      <c r="I55" s="71"/>
      <c r="J55" s="95" t="s">
        <v>87</v>
      </c>
      <c r="K55" s="71"/>
      <c r="L55" s="71"/>
    </row>
    <row r="56" spans="1:12" ht="12.7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6" ht="12.75">
      <c r="A57" s="76" t="s">
        <v>21</v>
      </c>
      <c r="B57" s="76"/>
      <c r="C57" s="76"/>
      <c r="D57" s="76"/>
      <c r="E57" s="76"/>
      <c r="F57" s="76"/>
    </row>
    <row r="58" spans="1:6" ht="12.75">
      <c r="A58" s="96">
        <v>43198</v>
      </c>
      <c r="B58" s="97"/>
      <c r="C58" s="97"/>
      <c r="D58" s="96">
        <v>43198</v>
      </c>
      <c r="E58" s="97"/>
      <c r="F58" s="97"/>
    </row>
    <row r="59" spans="1:6" ht="12.75">
      <c r="A59" s="97" t="s">
        <v>11</v>
      </c>
      <c r="B59" s="97"/>
      <c r="C59" s="97"/>
      <c r="D59" s="97" t="s">
        <v>12</v>
      </c>
      <c r="E59" s="97"/>
      <c r="F59" s="97"/>
    </row>
    <row r="60" spans="1:6" ht="12.75">
      <c r="A60" s="3" t="s">
        <v>1</v>
      </c>
      <c r="B60" s="3" t="s">
        <v>17</v>
      </c>
      <c r="C60" s="3" t="s">
        <v>18</v>
      </c>
      <c r="D60" s="3" t="s">
        <v>1</v>
      </c>
      <c r="E60" s="3" t="s">
        <v>17</v>
      </c>
      <c r="F60" s="3" t="s">
        <v>18</v>
      </c>
    </row>
    <row r="61" spans="1:6" ht="12.75">
      <c r="A61" s="48" t="s">
        <v>61</v>
      </c>
      <c r="B61" s="50">
        <v>37.8</v>
      </c>
      <c r="C61" s="50">
        <f>ABS(34.99-B61)</f>
        <v>2.809999999999995</v>
      </c>
      <c r="D61" s="48" t="s">
        <v>38</v>
      </c>
      <c r="E61" s="48">
        <v>37</v>
      </c>
      <c r="F61" s="48">
        <f>ABS(37-E61)</f>
        <v>0</v>
      </c>
    </row>
    <row r="62" spans="1:6" ht="12.75">
      <c r="A62" s="34" t="s">
        <v>73</v>
      </c>
      <c r="B62" s="29">
        <v>39.98</v>
      </c>
      <c r="C62" s="29">
        <f>ABS(34.99-B62)</f>
        <v>4.989999999999995</v>
      </c>
      <c r="D62" s="34" t="s">
        <v>73</v>
      </c>
      <c r="E62" s="34">
        <v>40</v>
      </c>
      <c r="F62" s="34">
        <f>ABS(37-E62)</f>
        <v>3</v>
      </c>
    </row>
    <row r="63" spans="1:6" ht="12.75">
      <c r="A63" s="34" t="s">
        <v>55</v>
      </c>
      <c r="B63" s="29">
        <v>40</v>
      </c>
      <c r="C63" s="29">
        <f>ABS(34.99-B63)</f>
        <v>5.009999999999998</v>
      </c>
      <c r="D63" s="34" t="s">
        <v>95</v>
      </c>
      <c r="E63" s="34">
        <v>40</v>
      </c>
      <c r="F63" s="34">
        <f>ABS(37-E63)</f>
        <v>3</v>
      </c>
    </row>
    <row r="64" spans="1:6" ht="12.75">
      <c r="A64" s="34" t="s">
        <v>29</v>
      </c>
      <c r="B64" s="29">
        <v>28</v>
      </c>
      <c r="C64" s="29">
        <f>ABS(34.99-B64)</f>
        <v>6.990000000000002</v>
      </c>
      <c r="D64" s="33" t="s">
        <v>39</v>
      </c>
      <c r="E64" s="34">
        <v>40</v>
      </c>
      <c r="F64" s="34">
        <f>ABS(37-E64)</f>
        <v>3</v>
      </c>
    </row>
    <row r="65" spans="1:6" ht="12.75">
      <c r="A65" s="34" t="s">
        <v>30</v>
      </c>
      <c r="B65" s="29">
        <v>27.99</v>
      </c>
      <c r="C65" s="29">
        <f>ABS(34.99-B65)</f>
        <v>7.0000000000000036</v>
      </c>
      <c r="D65" s="34" t="s">
        <v>47</v>
      </c>
      <c r="E65" s="34">
        <v>44</v>
      </c>
      <c r="F65" s="34">
        <f>ABS(37-E65)</f>
        <v>7</v>
      </c>
    </row>
    <row r="66" spans="1:6" ht="12.75">
      <c r="A66" s="34" t="s">
        <v>48</v>
      </c>
      <c r="B66" s="29">
        <v>21.95</v>
      </c>
      <c r="C66" s="29">
        <f>ABS(34.99-B66)</f>
        <v>13.040000000000003</v>
      </c>
      <c r="D66" s="34" t="s">
        <v>19</v>
      </c>
      <c r="E66" s="34">
        <v>27</v>
      </c>
      <c r="F66" s="34">
        <f>ABS(37-E66)</f>
        <v>10</v>
      </c>
    </row>
    <row r="67" spans="1:6" ht="12.75">
      <c r="A67" s="34" t="s">
        <v>38</v>
      </c>
      <c r="B67" s="29">
        <v>49.98</v>
      </c>
      <c r="C67" s="29">
        <f>ABS(34.99-B67)</f>
        <v>14.989999999999995</v>
      </c>
      <c r="D67" s="34" t="s">
        <v>25</v>
      </c>
      <c r="E67" s="34">
        <v>25</v>
      </c>
      <c r="F67" s="34">
        <f>ABS(37-E67)</f>
        <v>12</v>
      </c>
    </row>
    <row r="68" spans="1:6" ht="12.75">
      <c r="A68" s="34" t="s">
        <v>47</v>
      </c>
      <c r="B68" s="29">
        <v>20</v>
      </c>
      <c r="C68" s="29">
        <f>ABS(34.99-B68)</f>
        <v>14.990000000000002</v>
      </c>
      <c r="D68" s="34" t="s">
        <v>61</v>
      </c>
      <c r="E68" s="34">
        <v>22</v>
      </c>
      <c r="F68" s="34">
        <f>ABS(37-E68)</f>
        <v>15</v>
      </c>
    </row>
    <row r="69" spans="1:6" ht="12.75">
      <c r="A69" s="34" t="s">
        <v>26</v>
      </c>
      <c r="B69" s="29">
        <v>12.34</v>
      </c>
      <c r="C69" s="29">
        <f>ABS(34.99-B69)</f>
        <v>22.650000000000002</v>
      </c>
      <c r="D69" s="34" t="s">
        <v>26</v>
      </c>
      <c r="E69" s="34">
        <v>20</v>
      </c>
      <c r="F69" s="34">
        <f>ABS(37-E69)</f>
        <v>17</v>
      </c>
    </row>
    <row r="70" spans="1:6" ht="12.75">
      <c r="A70" s="34" t="s">
        <v>95</v>
      </c>
      <c r="B70" s="29">
        <v>11.99</v>
      </c>
      <c r="C70" s="29">
        <f>ABS(34.99-B70)</f>
        <v>23</v>
      </c>
      <c r="D70" s="34" t="s">
        <v>48</v>
      </c>
      <c r="E70" s="34">
        <v>17.5</v>
      </c>
      <c r="F70" s="34">
        <f>ABS(37-E70)</f>
        <v>19.5</v>
      </c>
    </row>
    <row r="71" spans="1:6" ht="12.75">
      <c r="A71" s="33" t="s">
        <v>39</v>
      </c>
      <c r="B71" s="26">
        <v>10</v>
      </c>
      <c r="C71" s="29">
        <f>ABS(34.99-B71)</f>
        <v>24.990000000000002</v>
      </c>
      <c r="D71" s="34" t="s">
        <v>29</v>
      </c>
      <c r="E71" s="34">
        <v>17</v>
      </c>
      <c r="F71" s="34">
        <f>ABS(37-E71)</f>
        <v>20</v>
      </c>
    </row>
    <row r="72" spans="1:6" ht="12.75">
      <c r="A72" s="34" t="s">
        <v>19</v>
      </c>
      <c r="B72" s="29">
        <v>63.39</v>
      </c>
      <c r="C72" s="29">
        <f>ABS(34.99-B72)</f>
        <v>28.4</v>
      </c>
      <c r="D72" s="34" t="s">
        <v>55</v>
      </c>
      <c r="E72" s="34">
        <v>15</v>
      </c>
      <c r="F72" s="34">
        <f>ABS(37-E72)</f>
        <v>22</v>
      </c>
    </row>
    <row r="73" spans="1:6" ht="12.75">
      <c r="A73" s="35" t="s">
        <v>79</v>
      </c>
      <c r="B73" s="29">
        <v>0</v>
      </c>
      <c r="C73" s="29">
        <f>ABS(34.99-B73)</f>
        <v>34.99</v>
      </c>
      <c r="D73" s="34" t="s">
        <v>30</v>
      </c>
      <c r="E73" s="34">
        <v>8</v>
      </c>
      <c r="F73" s="34">
        <f>ABS(37-E73)</f>
        <v>29</v>
      </c>
    </row>
    <row r="74" spans="1:6" ht="12.75">
      <c r="A74" s="34" t="s">
        <v>94</v>
      </c>
      <c r="B74" s="29">
        <v>0</v>
      </c>
      <c r="C74" s="29">
        <f>ABS(34.99-B74)</f>
        <v>34.99</v>
      </c>
      <c r="D74" s="35" t="s">
        <v>79</v>
      </c>
      <c r="E74" s="34">
        <v>0</v>
      </c>
      <c r="F74" s="34">
        <f>ABS(37-E74)</f>
        <v>37</v>
      </c>
    </row>
    <row r="75" spans="1:6" ht="12.75">
      <c r="A75" s="34" t="s">
        <v>25</v>
      </c>
      <c r="B75" s="29">
        <v>79.92</v>
      </c>
      <c r="C75" s="29">
        <f>ABS(34.99-B75)</f>
        <v>44.93</v>
      </c>
      <c r="D75" s="34" t="s">
        <v>94</v>
      </c>
      <c r="E75" s="34">
        <v>0</v>
      </c>
      <c r="F75" s="34">
        <f>ABS(37-E75)</f>
        <v>37</v>
      </c>
    </row>
    <row r="76" spans="1:6" ht="12.75">
      <c r="A76" s="34" t="s">
        <v>44</v>
      </c>
      <c r="B76" s="29">
        <v>96</v>
      </c>
      <c r="C76" s="29">
        <f>ABS(34.99-B76)</f>
        <v>61.01</v>
      </c>
      <c r="D76" s="34" t="s">
        <v>44</v>
      </c>
      <c r="E76" s="34">
        <v>435</v>
      </c>
      <c r="F76" s="34">
        <f>ABS(37-E76)</f>
        <v>398</v>
      </c>
    </row>
    <row r="77" spans="1:6" ht="12.75">
      <c r="A77" s="34"/>
      <c r="B77" s="36"/>
      <c r="C77" s="29"/>
      <c r="D77" s="34"/>
      <c r="E77" s="34"/>
      <c r="F77" s="34"/>
    </row>
    <row r="78" spans="1:6" ht="12.75">
      <c r="A78" s="34"/>
      <c r="B78" s="36"/>
      <c r="C78" s="29"/>
      <c r="D78" s="34"/>
      <c r="E78" s="34"/>
      <c r="F78" s="34"/>
    </row>
    <row r="79" spans="1:6" ht="12.75">
      <c r="A79" s="33"/>
      <c r="B79" s="26"/>
      <c r="C79" s="29"/>
      <c r="D79" s="35"/>
      <c r="E79" s="34"/>
      <c r="F79" s="34"/>
    </row>
    <row r="80" spans="1:6" ht="12.75">
      <c r="A80" s="34"/>
      <c r="B80" s="36"/>
      <c r="C80" s="29"/>
      <c r="D80" s="34"/>
      <c r="E80" s="33"/>
      <c r="F80" s="34"/>
    </row>
    <row r="81" spans="1:6" ht="12.75">
      <c r="A81" s="91" t="s">
        <v>20</v>
      </c>
      <c r="B81" s="92"/>
      <c r="C81" s="92"/>
      <c r="D81" s="92"/>
      <c r="E81" s="92"/>
      <c r="F81" s="93"/>
    </row>
    <row r="82" spans="1:6" ht="12.75">
      <c r="A82" s="71" t="s">
        <v>23</v>
      </c>
      <c r="B82" s="71"/>
      <c r="C82" s="71"/>
      <c r="D82" s="71" t="s">
        <v>24</v>
      </c>
      <c r="E82" s="71"/>
      <c r="F82" s="71"/>
    </row>
    <row r="83" spans="1:6" ht="12.75">
      <c r="A83" s="71"/>
      <c r="B83" s="71"/>
      <c r="C83" s="71"/>
      <c r="D83" s="71"/>
      <c r="E83" s="71"/>
      <c r="F83" s="71"/>
    </row>
    <row r="84" spans="1:6" ht="12.75" customHeight="1">
      <c r="A84" s="94" t="s">
        <v>96</v>
      </c>
      <c r="B84" s="71"/>
      <c r="C84" s="71"/>
      <c r="D84" s="95">
        <v>-4</v>
      </c>
      <c r="E84" s="71"/>
      <c r="F84" s="71"/>
    </row>
    <row r="85" spans="1:6" ht="12.75">
      <c r="A85" s="71"/>
      <c r="B85" s="71"/>
      <c r="C85" s="71"/>
      <c r="D85" s="71"/>
      <c r="E85" s="71"/>
      <c r="F85" s="71"/>
    </row>
    <row r="86" ht="12.75">
      <c r="D86">
        <v>3</v>
      </c>
    </row>
    <row r="90" ht="12.75" customHeight="1"/>
    <row r="124" ht="12.75" customHeight="1"/>
  </sheetData>
  <mergeCells count="50">
    <mergeCell ref="A81:F81"/>
    <mergeCell ref="A82:C83"/>
    <mergeCell ref="D82:F83"/>
    <mergeCell ref="A84:C85"/>
    <mergeCell ref="D84:F85"/>
    <mergeCell ref="A57:F57"/>
    <mergeCell ref="A58:C58"/>
    <mergeCell ref="D58:F58"/>
    <mergeCell ref="A59:C59"/>
    <mergeCell ref="D59:F59"/>
    <mergeCell ref="A52:F52"/>
    <mergeCell ref="A53:C54"/>
    <mergeCell ref="D53:F54"/>
    <mergeCell ref="A55:C56"/>
    <mergeCell ref="D55:F56"/>
    <mergeCell ref="A28:F28"/>
    <mergeCell ref="A29:C29"/>
    <mergeCell ref="D29:F29"/>
    <mergeCell ref="A30:C30"/>
    <mergeCell ref="D30:F30"/>
    <mergeCell ref="A26:C27"/>
    <mergeCell ref="D26:F27"/>
    <mergeCell ref="D3:F3"/>
    <mergeCell ref="A23:F23"/>
    <mergeCell ref="A24:C25"/>
    <mergeCell ref="D24:F25"/>
    <mergeCell ref="A1:F1"/>
    <mergeCell ref="A2:C2"/>
    <mergeCell ref="A3:C3"/>
    <mergeCell ref="D2:F2"/>
    <mergeCell ref="G1:L1"/>
    <mergeCell ref="G2:I2"/>
    <mergeCell ref="J2:L2"/>
    <mergeCell ref="G3:I3"/>
    <mergeCell ref="J3:L3"/>
    <mergeCell ref="G23:L23"/>
    <mergeCell ref="G24:I25"/>
    <mergeCell ref="J24:L25"/>
    <mergeCell ref="G26:I27"/>
    <mergeCell ref="J26:L27"/>
    <mergeCell ref="G28:L28"/>
    <mergeCell ref="G29:I29"/>
    <mergeCell ref="J29:L29"/>
    <mergeCell ref="G30:I30"/>
    <mergeCell ref="J30:L30"/>
    <mergeCell ref="G52:L52"/>
    <mergeCell ref="G53:I54"/>
    <mergeCell ref="J53:L54"/>
    <mergeCell ref="G55:I56"/>
    <mergeCell ref="J55:L5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2018-04-08T21:28:32Z</dcterms:modified>
  <cp:category/>
  <cp:version/>
  <cp:contentType/>
  <cp:contentStatus/>
</cp:coreProperties>
</file>