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<sst xmlns="http://schemas.openxmlformats.org/spreadsheetml/2006/main" count="226" uniqueCount="77">
  <si>
    <t>League Position</t>
  </si>
  <si>
    <t>Team Name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</si>
  <si>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</si>
  <si>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</si>
  <si>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</si>
  <si>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</si>
  <si>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</si>
  <si>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</si>
  <si>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</si>
  <si>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* * * * * * * * * * CLICK ON TAB BELOW FOR LEAGUE CUP TABLE * * * * * * * * *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</si>
  <si>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</si>
  <si>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</si>
  <si>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</si>
  <si>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</si>
  <si>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</si>
  <si>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</si>
  <si>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</si>
  <si>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</si>
  <si>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</si>
  <si>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</si>
  <si>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</si>
  <si>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</si>
  <si>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</si>
  <si>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</si>
  <si>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</si>
  <si>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</si>
  <si>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</si>
  <si>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</si>
  <si>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IN THE CORNER</t>
  </si>
  <si>
    <t>Wipe out High</t>
  </si>
  <si>
    <t>Wipe Out Low</t>
  </si>
  <si>
    <t xml:space="preserve">CHALFONTS </t>
  </si>
  <si>
    <t>RED BANNANAS</t>
  </si>
  <si>
    <t>ANDREW AGED 10</t>
  </si>
  <si>
    <t>NO NAME</t>
  </si>
  <si>
    <t>C&amp;S</t>
  </si>
  <si>
    <t>QUIZZY EASCAL</t>
  </si>
  <si>
    <t xml:space="preserve">BALLS SPORTS </t>
  </si>
  <si>
    <t>LAST AGAIN</t>
  </si>
  <si>
    <t>QUIZZY RASCAL</t>
  </si>
  <si>
    <t>LV 426</t>
  </si>
  <si>
    <t>LAST AGAIN (WIN) &amp; ANDREW AGED 10 = 3</t>
  </si>
  <si>
    <t>CHALFONTS = 12</t>
  </si>
  <si>
    <t>LV426</t>
  </si>
  <si>
    <t>DNF</t>
  </si>
  <si>
    <t>FAMOUS FACES</t>
  </si>
  <si>
    <t>DORRIS DYNAAMOS</t>
  </si>
  <si>
    <t>THE DRY JANS</t>
  </si>
  <si>
    <t>4 SMARTIES AND A TUBE</t>
  </si>
  <si>
    <t>ONLY HERE FOR THE BEER</t>
  </si>
  <si>
    <t>CROCS</t>
  </si>
  <si>
    <t>IN THE CORNER -ONLY HERE FOR THE BEER 14</t>
  </si>
  <si>
    <t>LAST AGAIN 6</t>
  </si>
  <si>
    <t>ONLY HERE FOR THEH BEER</t>
  </si>
  <si>
    <t>DORRIS DYNAMOS</t>
  </si>
  <si>
    <t>DRY JAN</t>
  </si>
  <si>
    <t>ANAGRAMS</t>
  </si>
  <si>
    <t>FRENGLISH</t>
  </si>
  <si>
    <t>BALL SPORTS</t>
  </si>
  <si>
    <t>BALL SPORTS =8</t>
  </si>
  <si>
    <r>
      <t>IN THE CORNER</t>
    </r>
    <r>
      <rPr>
        <sz val="10"/>
        <color indexed="17"/>
        <rFont val="Arial"/>
        <family val="2"/>
      </rPr>
      <t xml:space="preserve"> 4 SMARTIES</t>
    </r>
  </si>
  <si>
    <t>DINGBATS</t>
  </si>
  <si>
    <t>TOP 5'S</t>
  </si>
  <si>
    <t>QUIZZY RASCALS</t>
  </si>
  <si>
    <t>WEDDING PARTY</t>
  </si>
  <si>
    <t>THE CROCS</t>
  </si>
  <si>
    <t xml:space="preserve">YORKSHIRE PUDDINGS </t>
  </si>
  <si>
    <t>SINGING CHIPPYS</t>
  </si>
  <si>
    <t>QUIZY RASCALS =5</t>
  </si>
  <si>
    <t>YORKSHIRE PUDDINGS</t>
  </si>
  <si>
    <t>The Forge Inn - Glenfield - Sunday Night Quiz League #61</t>
  </si>
  <si>
    <t>FORGIES</t>
  </si>
  <si>
    <t>I WISH THE MICROPHONE WAS A PENIS</t>
  </si>
  <si>
    <t>MAFIA</t>
  </si>
  <si>
    <t>I WISH THIS MICROPHONE WAS A PENIS</t>
  </si>
  <si>
    <t>IN THE CORNER = 14</t>
  </si>
  <si>
    <t>I WISH THIS MICROPHONE WAS A PENIS = 3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</si>
</sst>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6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47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8" fillId="0" borderId="10" xfId="0" applyFont="1" applyFill="1" applyBorder="1" applyAlignment="1">
      <alignment/>
    </xf>
    <xf numFmtId="0" fontId="48" fillId="0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5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zoomScalePageLayoutView="0" workbookViewId="0" topLeftCell="C1">
      <selection activeCell="H37" sqref="H37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4" width="14.7109375" style="1" bestFit="1" customWidth="1"/>
    <col min="5" max="7" width="14.140625" style="1" bestFit="1" customWidth="1"/>
    <col min="8" max="8" width="15.140625" style="1" bestFit="1" customWidth="1"/>
    <col min="9" max="10" width="14.140625" style="1" bestFit="1" customWidth="1"/>
    <col min="11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53" t="s">
        <v>70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5"/>
    </row>
    <row r="2" spans="1:14" ht="12.75">
      <c r="A2" s="56" t="s">
        <v>8</v>
      </c>
      <c r="B2" s="57"/>
      <c r="C2" s="57"/>
      <c r="D2" s="57"/>
      <c r="E2" s="57"/>
      <c r="F2" s="57"/>
      <c r="G2" s="57"/>
      <c r="H2" s="58">
        <v>5</v>
      </c>
      <c r="I2" s="58"/>
      <c r="J2" s="58"/>
      <c r="K2" s="58"/>
      <c r="L2" s="58"/>
      <c r="M2" s="59"/>
      <c r="N2"/>
    </row>
    <row r="3" spans="1:14" ht="12.75" customHeight="1">
      <c r="A3" s="60" t="s">
        <v>0</v>
      </c>
      <c r="B3" s="62" t="s">
        <v>1</v>
      </c>
      <c r="C3" s="28"/>
      <c r="D3" s="64" t="s">
        <v>12</v>
      </c>
      <c r="E3" s="64"/>
      <c r="F3" s="64"/>
      <c r="G3" s="64"/>
      <c r="H3" s="64"/>
      <c r="I3" s="64"/>
      <c r="J3" s="64"/>
      <c r="K3" s="64"/>
      <c r="L3" s="64"/>
      <c r="M3" s="60" t="s">
        <v>2</v>
      </c>
      <c r="N3" s="7" t="s">
        <v>6</v>
      </c>
    </row>
    <row r="4" spans="1:14" ht="12.75">
      <c r="A4" s="61"/>
      <c r="B4" s="63"/>
      <c r="C4" s="29" t="s">
        <v>19</v>
      </c>
      <c r="D4" s="2">
        <v>44542</v>
      </c>
      <c r="E4" s="2">
        <v>44570</v>
      </c>
      <c r="F4" s="2">
        <f aca="true" t="shared" si="0" ref="F4:K4">E4+7</f>
        <v>44577</v>
      </c>
      <c r="G4" s="2">
        <f t="shared" si="0"/>
        <v>44584</v>
      </c>
      <c r="H4" s="2">
        <f t="shared" si="0"/>
        <v>44591</v>
      </c>
      <c r="I4" s="2">
        <f t="shared" si="0"/>
        <v>44598</v>
      </c>
      <c r="J4" s="2">
        <f t="shared" si="0"/>
        <v>44605</v>
      </c>
      <c r="K4" s="2">
        <f t="shared" si="0"/>
        <v>44612</v>
      </c>
      <c r="L4" s="2"/>
      <c r="M4" s="61"/>
      <c r="N4" s="7" t="s">
        <v>7</v>
      </c>
    </row>
    <row r="5" spans="1:14" s="23" customFormat="1" ht="12.75" customHeight="1">
      <c r="A5" s="24">
        <v>1</v>
      </c>
      <c r="B5" s="31" t="s">
        <v>31</v>
      </c>
      <c r="C5" s="21">
        <f>COUNTIF(D5:K5,"&lt;&gt;")</f>
        <v>5</v>
      </c>
      <c r="D5" s="3">
        <v>48.5</v>
      </c>
      <c r="E5" s="33">
        <v>53.5</v>
      </c>
      <c r="F5" s="41">
        <v>54</v>
      </c>
      <c r="G5" s="33">
        <v>58.5</v>
      </c>
      <c r="H5" s="24">
        <v>49</v>
      </c>
      <c r="I5" s="3"/>
      <c r="J5" s="3"/>
      <c r="K5" s="3"/>
      <c r="L5" s="3"/>
      <c r="M5" s="3">
        <f>SUM(D5:L5)</f>
        <v>263.5</v>
      </c>
      <c r="N5" s="22">
        <f aca="true" t="shared" si="1" ref="N5:N19">M5/C5</f>
        <v>52.7</v>
      </c>
    </row>
    <row r="6" spans="1:14" s="23" customFormat="1" ht="12.75">
      <c r="A6" s="24">
        <f aca="true" t="shared" si="2" ref="A6:A25">A5+1</f>
        <v>2</v>
      </c>
      <c r="B6" s="31" t="s">
        <v>28</v>
      </c>
      <c r="C6" s="21">
        <f>COUNTIF(D6:K6,"&lt;&gt;")</f>
        <v>5</v>
      </c>
      <c r="D6" s="3">
        <v>41</v>
      </c>
      <c r="E6" s="33">
        <v>56</v>
      </c>
      <c r="F6" s="41">
        <v>56.5</v>
      </c>
      <c r="G6" s="33">
        <v>49</v>
      </c>
      <c r="H6" s="24">
        <v>54</v>
      </c>
      <c r="I6" s="3"/>
      <c r="J6" s="3"/>
      <c r="K6" s="3"/>
      <c r="L6" s="3"/>
      <c r="M6" s="3">
        <f>SUM(D6:L6)</f>
        <v>256.5</v>
      </c>
      <c r="N6" s="22">
        <f t="shared" si="1"/>
        <v>51.3</v>
      </c>
    </row>
    <row r="7" spans="1:14" s="23" customFormat="1" ht="12.75">
      <c r="A7" s="24">
        <f t="shared" si="2"/>
        <v>3</v>
      </c>
      <c r="B7" s="31" t="s">
        <v>48</v>
      </c>
      <c r="C7" s="21">
        <f>COUNTIF(D7:K7,"&lt;&gt;")</f>
        <v>4</v>
      </c>
      <c r="D7" s="3"/>
      <c r="E7" s="33">
        <v>51</v>
      </c>
      <c r="F7" s="41">
        <v>54.5</v>
      </c>
      <c r="G7" s="33">
        <v>52</v>
      </c>
      <c r="H7" s="24">
        <v>49</v>
      </c>
      <c r="I7" s="3"/>
      <c r="J7" s="3"/>
      <c r="K7" s="3"/>
      <c r="L7" s="3"/>
      <c r="M7" s="3">
        <f>SUM(D7:L7)</f>
        <v>206.5</v>
      </c>
      <c r="N7" s="22">
        <f t="shared" si="1"/>
        <v>51.625</v>
      </c>
    </row>
    <row r="8" spans="1:14" s="23" customFormat="1" ht="12" customHeight="1">
      <c r="A8" s="24">
        <f t="shared" si="2"/>
        <v>4</v>
      </c>
      <c r="B8" s="34" t="s">
        <v>37</v>
      </c>
      <c r="C8" s="21">
        <f>COUNTIF(D8:K8,"&lt;&gt;")</f>
        <v>4</v>
      </c>
      <c r="D8" s="3">
        <v>50</v>
      </c>
      <c r="E8" s="33"/>
      <c r="F8" s="41">
        <v>54</v>
      </c>
      <c r="G8" s="33">
        <v>49</v>
      </c>
      <c r="H8" s="24">
        <v>41</v>
      </c>
      <c r="I8" s="3"/>
      <c r="J8" s="3"/>
      <c r="K8" s="3"/>
      <c r="L8" s="3"/>
      <c r="M8" s="3">
        <f>SUM(D8:L8)</f>
        <v>194</v>
      </c>
      <c r="N8" s="22">
        <f t="shared" si="1"/>
        <v>48.5</v>
      </c>
    </row>
    <row r="9" spans="1:14" s="23" customFormat="1" ht="12.75">
      <c r="A9" s="24">
        <f t="shared" si="2"/>
        <v>5</v>
      </c>
      <c r="B9" s="31" t="s">
        <v>53</v>
      </c>
      <c r="C9" s="21">
        <f>COUNTIF(D9:K9,"&lt;&gt;")</f>
        <v>3</v>
      </c>
      <c r="D9" s="3"/>
      <c r="E9" s="33">
        <v>54.5</v>
      </c>
      <c r="F9" s="41">
        <v>52.5</v>
      </c>
      <c r="G9" s="33"/>
      <c r="H9" s="24">
        <v>47.5</v>
      </c>
      <c r="I9" s="3"/>
      <c r="J9" s="3"/>
      <c r="K9" s="3"/>
      <c r="L9" s="3"/>
      <c r="M9" s="3">
        <f>SUM(D9:L9)</f>
        <v>154.5</v>
      </c>
      <c r="N9" s="22">
        <f t="shared" si="1"/>
        <v>51.5</v>
      </c>
    </row>
    <row r="10" spans="1:14" s="23" customFormat="1" ht="12.75">
      <c r="A10" s="24">
        <f t="shared" si="2"/>
        <v>6</v>
      </c>
      <c r="B10" s="31" t="s">
        <v>50</v>
      </c>
      <c r="C10" s="21">
        <f>COUNTIF(D10:K10,"&lt;&gt;")</f>
        <v>2</v>
      </c>
      <c r="D10" s="3"/>
      <c r="E10" s="33">
        <v>53</v>
      </c>
      <c r="F10" s="41"/>
      <c r="G10" s="33">
        <v>43.5</v>
      </c>
      <c r="H10" s="24"/>
      <c r="I10" s="3"/>
      <c r="J10" s="3"/>
      <c r="K10" s="3"/>
      <c r="L10" s="3"/>
      <c r="M10" s="3">
        <f>SUM(D10:L10)</f>
        <v>96.5</v>
      </c>
      <c r="N10" s="22">
        <f t="shared" si="1"/>
        <v>48.25</v>
      </c>
    </row>
    <row r="11" spans="1:14" s="23" customFormat="1" ht="12.75">
      <c r="A11" s="24">
        <f t="shared" si="2"/>
        <v>7</v>
      </c>
      <c r="B11" s="30" t="s">
        <v>38</v>
      </c>
      <c r="C11" s="21">
        <f>COUNTIF(D11:K11,"&lt;&gt;")</f>
        <v>3</v>
      </c>
      <c r="D11" s="3">
        <v>21</v>
      </c>
      <c r="E11" s="33">
        <v>31</v>
      </c>
      <c r="F11" s="41">
        <v>38</v>
      </c>
      <c r="G11" s="33"/>
      <c r="H11" s="24"/>
      <c r="I11" s="3"/>
      <c r="J11" s="3"/>
      <c r="K11" s="3"/>
      <c r="L11" s="3"/>
      <c r="M11" s="3">
        <f>SUM(D11:L11)</f>
        <v>90</v>
      </c>
      <c r="N11" s="22">
        <f t="shared" si="1"/>
        <v>30</v>
      </c>
    </row>
    <row r="12" spans="1:14" s="23" customFormat="1" ht="12.75">
      <c r="A12" s="24">
        <f t="shared" si="2"/>
        <v>8</v>
      </c>
      <c r="B12" s="31" t="s">
        <v>54</v>
      </c>
      <c r="C12" s="21">
        <f>COUNTIF(D12:K12,"&lt;&gt;")</f>
        <v>2</v>
      </c>
      <c r="D12" s="3"/>
      <c r="E12" s="33">
        <v>50.5</v>
      </c>
      <c r="F12" s="41"/>
      <c r="G12" s="33"/>
      <c r="H12" s="24">
        <v>39.5</v>
      </c>
      <c r="I12" s="3"/>
      <c r="J12" s="3"/>
      <c r="K12" s="3"/>
      <c r="L12" s="3"/>
      <c r="M12" s="3">
        <f>SUM(D12:L12)</f>
        <v>90</v>
      </c>
      <c r="N12" s="22">
        <f t="shared" si="1"/>
        <v>45</v>
      </c>
    </row>
    <row r="13" spans="1:14" s="23" customFormat="1" ht="12.75">
      <c r="A13" s="24">
        <f t="shared" si="2"/>
        <v>9</v>
      </c>
      <c r="B13" s="31" t="s">
        <v>69</v>
      </c>
      <c r="C13" s="21">
        <f>COUNTIF(D13:K13,"&lt;&gt;")</f>
        <v>1</v>
      </c>
      <c r="D13" s="3"/>
      <c r="E13" s="33"/>
      <c r="F13" s="41"/>
      <c r="G13" s="33">
        <v>48.5</v>
      </c>
      <c r="H13" s="24"/>
      <c r="I13" s="3"/>
      <c r="J13" s="3"/>
      <c r="K13" s="3"/>
      <c r="L13" s="3"/>
      <c r="M13" s="3">
        <f>SUM(D13:L13)</f>
        <v>48.5</v>
      </c>
      <c r="N13" s="22">
        <f t="shared" si="1"/>
        <v>48.5</v>
      </c>
    </row>
    <row r="14" spans="1:14" s="23" customFormat="1" ht="12.75">
      <c r="A14" s="24">
        <f t="shared" si="2"/>
        <v>10</v>
      </c>
      <c r="B14" s="31" t="s">
        <v>32</v>
      </c>
      <c r="C14" s="21">
        <f>COUNTIF(D14:K14,"&lt;&gt;")</f>
        <v>1</v>
      </c>
      <c r="D14" s="3">
        <v>45</v>
      </c>
      <c r="E14" s="33"/>
      <c r="F14" s="42"/>
      <c r="G14" s="33"/>
      <c r="H14" s="24"/>
      <c r="I14" s="3"/>
      <c r="J14" s="3"/>
      <c r="K14" s="3"/>
      <c r="L14" s="3"/>
      <c r="M14" s="3">
        <f>SUM(D14:L14)</f>
        <v>45</v>
      </c>
      <c r="N14" s="22">
        <f t="shared" si="1"/>
        <v>45</v>
      </c>
    </row>
    <row r="15" spans="1:14" s="23" customFormat="1" ht="12.75">
      <c r="A15" s="24">
        <f t="shared" si="2"/>
        <v>11</v>
      </c>
      <c r="B15" s="30" t="s">
        <v>55</v>
      </c>
      <c r="C15" s="21">
        <f>COUNTIF(D15:K15,"&lt;&gt;")</f>
        <v>1</v>
      </c>
      <c r="D15" s="3"/>
      <c r="E15" s="33">
        <v>35</v>
      </c>
      <c r="F15" s="41"/>
      <c r="G15" s="33"/>
      <c r="H15" s="24"/>
      <c r="I15" s="3"/>
      <c r="J15" s="3"/>
      <c r="K15" s="3"/>
      <c r="L15" s="3"/>
      <c r="M15" s="3">
        <f>SUM(D15:L15)</f>
        <v>35</v>
      </c>
      <c r="N15" s="22">
        <f t="shared" si="1"/>
        <v>35</v>
      </c>
    </row>
    <row r="16" spans="1:14" s="23" customFormat="1" ht="12.75">
      <c r="A16" s="24">
        <f t="shared" si="2"/>
        <v>12</v>
      </c>
      <c r="B16" s="31" t="s">
        <v>39</v>
      </c>
      <c r="C16" s="21">
        <f>COUNTIF(D16:K16,"&lt;&gt;")</f>
        <v>1</v>
      </c>
      <c r="D16" s="3"/>
      <c r="E16" s="33"/>
      <c r="F16" s="41"/>
      <c r="G16" s="33">
        <v>35</v>
      </c>
      <c r="H16" s="24"/>
      <c r="I16" s="3"/>
      <c r="J16" s="3"/>
      <c r="K16" s="3"/>
      <c r="L16" s="3"/>
      <c r="M16" s="3">
        <f>SUM(D16:L16)</f>
        <v>35</v>
      </c>
      <c r="N16" s="22">
        <f t="shared" si="1"/>
        <v>35</v>
      </c>
    </row>
    <row r="17" spans="1:14" s="23" customFormat="1" ht="12.75">
      <c r="A17" s="24">
        <f t="shared" si="2"/>
        <v>13</v>
      </c>
      <c r="B17" s="31" t="s">
        <v>33</v>
      </c>
      <c r="C17" s="21">
        <f>COUNTIF(D17:K17,"&lt;&gt;")</f>
        <v>1</v>
      </c>
      <c r="D17" s="3">
        <v>34.5</v>
      </c>
      <c r="E17" s="33"/>
      <c r="F17" s="41"/>
      <c r="G17" s="33"/>
      <c r="H17" s="24"/>
      <c r="I17" s="3"/>
      <c r="J17" s="3"/>
      <c r="K17" s="3"/>
      <c r="L17" s="3"/>
      <c r="M17" s="3">
        <f>SUM(D17:L17)</f>
        <v>34.5</v>
      </c>
      <c r="N17" s="22">
        <f t="shared" si="1"/>
        <v>34.5</v>
      </c>
    </row>
    <row r="18" spans="1:14" s="23" customFormat="1" ht="12.75">
      <c r="A18" s="24">
        <f t="shared" si="2"/>
        <v>14</v>
      </c>
      <c r="B18" s="31" t="s">
        <v>36</v>
      </c>
      <c r="C18" s="21">
        <f>COUNTIF(D18:K18,"&lt;&gt;")</f>
        <v>1</v>
      </c>
      <c r="D18" s="3">
        <v>30</v>
      </c>
      <c r="E18" s="33"/>
      <c r="F18" s="41"/>
      <c r="G18" s="33"/>
      <c r="H18" s="24"/>
      <c r="I18" s="3"/>
      <c r="J18" s="3"/>
      <c r="K18" s="3"/>
      <c r="L18" s="3"/>
      <c r="M18" s="3">
        <f>SUM(D18:L18)</f>
        <v>30</v>
      </c>
      <c r="N18" s="22">
        <f t="shared" si="1"/>
        <v>30</v>
      </c>
    </row>
    <row r="19" spans="1:14" s="23" customFormat="1" ht="12.75">
      <c r="A19" s="24">
        <f t="shared" si="2"/>
        <v>15</v>
      </c>
      <c r="B19" s="31" t="s">
        <v>35</v>
      </c>
      <c r="C19" s="21">
        <f>COUNTIF(D19:K19,"&lt;&gt;")</f>
        <v>1</v>
      </c>
      <c r="D19" s="3">
        <v>26</v>
      </c>
      <c r="E19" s="33"/>
      <c r="F19" s="41"/>
      <c r="G19" s="33"/>
      <c r="H19" s="24"/>
      <c r="I19" s="3"/>
      <c r="J19" s="3"/>
      <c r="K19" s="3"/>
      <c r="L19" s="3"/>
      <c r="M19" s="3">
        <f>SUM(D19:L19)</f>
        <v>26</v>
      </c>
      <c r="N19" s="22">
        <f t="shared" si="1"/>
        <v>26</v>
      </c>
    </row>
    <row r="20" spans="1:14" s="23" customFormat="1" ht="12.75">
      <c r="A20" s="24">
        <f t="shared" si="2"/>
        <v>16</v>
      </c>
      <c r="B20" s="31" t="s">
        <v>43</v>
      </c>
      <c r="C20" s="21">
        <f>COUNTIF(D20:K20,"&lt;&gt;")</f>
        <v>1</v>
      </c>
      <c r="D20" s="32">
        <v>20</v>
      </c>
      <c r="E20" s="33"/>
      <c r="F20" s="41"/>
      <c r="G20" s="33"/>
      <c r="H20" s="24"/>
      <c r="I20" s="3"/>
      <c r="J20" s="3"/>
      <c r="K20" s="3"/>
      <c r="L20" s="3"/>
      <c r="M20" s="3">
        <f>SUM(D20:L20)</f>
        <v>20</v>
      </c>
      <c r="N20" s="22">
        <f>M20/C20</f>
        <v>20</v>
      </c>
    </row>
    <row r="21" spans="1:14" s="23" customFormat="1" ht="12.75">
      <c r="A21" s="24">
        <f t="shared" si="2"/>
        <v>17</v>
      </c>
      <c r="B21" s="31" t="s">
        <v>73</v>
      </c>
      <c r="C21" s="21">
        <f>COUNTIF(D21:K21,"&lt;&gt;")</f>
        <v>1</v>
      </c>
      <c r="D21" s="3"/>
      <c r="E21" s="33"/>
      <c r="F21" s="41"/>
      <c r="G21" s="33"/>
      <c r="H21" s="24">
        <v>20</v>
      </c>
      <c r="I21" s="3"/>
      <c r="J21" s="3"/>
      <c r="K21" s="3"/>
      <c r="L21" s="3"/>
      <c r="M21" s="3">
        <f>SUM(D21:L21)</f>
        <v>20</v>
      </c>
      <c r="N21" s="22">
        <f>M21/C21</f>
        <v>20</v>
      </c>
    </row>
    <row r="22" spans="1:14" s="23" customFormat="1" ht="12.75">
      <c r="A22" s="24">
        <f t="shared" si="2"/>
        <v>18</v>
      </c>
      <c r="B22" s="31" t="s">
        <v>57</v>
      </c>
      <c r="C22" s="21">
        <f>COUNTIF(D22:K22,"&lt;&gt;")</f>
        <v>1</v>
      </c>
      <c r="D22" s="3"/>
      <c r="E22" s="33"/>
      <c r="F22" s="41">
        <v>17.5</v>
      </c>
      <c r="G22" s="33"/>
      <c r="H22" s="24"/>
      <c r="I22" s="3"/>
      <c r="J22" s="3"/>
      <c r="K22" s="3"/>
      <c r="L22" s="3"/>
      <c r="M22" s="3">
        <f>SUM(D22:L22)</f>
        <v>17.5</v>
      </c>
      <c r="N22" s="22">
        <f>M22/C22</f>
        <v>17.5</v>
      </c>
    </row>
    <row r="23" spans="1:14" s="23" customFormat="1" ht="13.5" customHeight="1">
      <c r="A23" s="24">
        <f t="shared" si="2"/>
        <v>19</v>
      </c>
      <c r="B23" s="31" t="s">
        <v>74</v>
      </c>
      <c r="C23" s="21">
        <f>COUNTIF(D23:K23,"&lt;&gt;")</f>
        <v>1</v>
      </c>
      <c r="D23" s="3"/>
      <c r="E23" s="33"/>
      <c r="F23" s="41"/>
      <c r="G23" s="33"/>
      <c r="H23" s="24">
        <v>15.5</v>
      </c>
      <c r="I23" s="3"/>
      <c r="J23" s="3"/>
      <c r="K23" s="3"/>
      <c r="L23" s="3"/>
      <c r="M23" s="3">
        <f>SUM(D23:L23)</f>
        <v>15.5</v>
      </c>
      <c r="N23" s="22">
        <f>M23/C23</f>
        <v>15.5</v>
      </c>
    </row>
    <row r="24" spans="1:14" s="23" customFormat="1" ht="13.5" customHeight="1">
      <c r="A24" s="24">
        <f t="shared" si="2"/>
        <v>20</v>
      </c>
      <c r="B24" s="31" t="s">
        <v>71</v>
      </c>
      <c r="C24" s="21">
        <f>COUNTIF(D24:K24,"&lt;&gt;")</f>
        <v>1</v>
      </c>
      <c r="D24" s="3"/>
      <c r="E24" s="33"/>
      <c r="F24" s="41"/>
      <c r="G24" s="33"/>
      <c r="H24" s="24">
        <v>10.5</v>
      </c>
      <c r="I24" s="3"/>
      <c r="J24" s="3"/>
      <c r="K24" s="3"/>
      <c r="L24" s="3"/>
      <c r="M24" s="3">
        <f>SUM(D24:L24)</f>
        <v>10.5</v>
      </c>
      <c r="N24" s="22">
        <f>M24/C24</f>
        <v>10.5</v>
      </c>
    </row>
    <row r="25" spans="1:14" s="23" customFormat="1" ht="12.75">
      <c r="A25" s="24">
        <f t="shared" si="2"/>
        <v>21</v>
      </c>
      <c r="B25" s="31" t="s">
        <v>34</v>
      </c>
      <c r="C25" s="21">
        <f>COUNTIF(D25:K25,"&lt;&gt;")</f>
        <v>1</v>
      </c>
      <c r="D25" s="32" t="s">
        <v>44</v>
      </c>
      <c r="E25" s="33"/>
      <c r="F25" s="41"/>
      <c r="G25" s="33"/>
      <c r="H25" s="24"/>
      <c r="I25" s="3"/>
      <c r="J25" s="3"/>
      <c r="K25" s="3"/>
      <c r="L25" s="3"/>
      <c r="M25" s="3">
        <f>SUM(D25:L25)</f>
        <v>0</v>
      </c>
      <c r="N25" s="22">
        <f>M25/C25</f>
        <v>0</v>
      </c>
    </row>
    <row r="26" spans="1:14" ht="12.75">
      <c r="A26" s="47" t="s">
        <v>9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9"/>
    </row>
    <row r="27" spans="1:14" ht="12.75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2"/>
    </row>
    <row r="28" spans="1:14" ht="12.75">
      <c r="A28" s="46" t="s">
        <v>3</v>
      </c>
      <c r="B28" s="45" t="s">
        <v>5</v>
      </c>
      <c r="C28" s="27" t="s">
        <v>7</v>
      </c>
      <c r="D28" s="7">
        <f>SUM(D5:D25)/D30</f>
        <v>31.6</v>
      </c>
      <c r="E28" s="7">
        <f>SUM(E5:E25)/E30</f>
        <v>48.0625</v>
      </c>
      <c r="F28" s="7">
        <f>SUM(F5:F25)/F30</f>
        <v>46.714285714285715</v>
      </c>
      <c r="G28" s="7">
        <f>SUM(G5:G25)/G30</f>
        <v>47.92857142857143</v>
      </c>
      <c r="H28" s="7">
        <f>SUM(H5:H25)/H30</f>
        <v>36.22222222222222</v>
      </c>
      <c r="I28" s="7"/>
      <c r="J28" s="7"/>
      <c r="K28" s="7"/>
      <c r="L28" s="7"/>
      <c r="M28" s="4"/>
      <c r="N28" s="13"/>
    </row>
    <row r="29" spans="1:14" ht="12.75">
      <c r="A29" s="46"/>
      <c r="B29" s="45"/>
      <c r="C29" s="27" t="s">
        <v>20</v>
      </c>
      <c r="D29" s="7">
        <f>MAX(D5:D25)</f>
        <v>50</v>
      </c>
      <c r="E29" s="7">
        <f>MAX(E5:E25)</f>
        <v>56</v>
      </c>
      <c r="F29" s="7">
        <f>MAX(F5:F25)</f>
        <v>56.5</v>
      </c>
      <c r="G29" s="7">
        <f>MAX(G5:G25)</f>
        <v>58.5</v>
      </c>
      <c r="H29" s="7">
        <f>MAX(H5:H25)</f>
        <v>54</v>
      </c>
      <c r="I29" s="7"/>
      <c r="J29" s="7"/>
      <c r="K29" s="7"/>
      <c r="L29" s="7"/>
      <c r="M29" s="11"/>
      <c r="N29" s="12"/>
    </row>
    <row r="30" spans="1:14" ht="12.75">
      <c r="A30" s="46"/>
      <c r="B30" s="45"/>
      <c r="C30" s="27" t="s">
        <v>6</v>
      </c>
      <c r="D30" s="9">
        <f>COUNTIF(D5:D25,"&lt;&gt;")</f>
        <v>10</v>
      </c>
      <c r="E30" s="9">
        <f>COUNTIF(E5:E25,"&lt;&gt;")</f>
        <v>8</v>
      </c>
      <c r="F30" s="9">
        <f>COUNTIF(F5:F25,"&lt;&gt;")</f>
        <v>7</v>
      </c>
      <c r="G30" s="9">
        <f>COUNTIF(G5:G25,"&lt;&gt;")</f>
        <v>7</v>
      </c>
      <c r="H30" s="9">
        <f>COUNTIF(H5:H25,"&lt;&gt;")</f>
        <v>9</v>
      </c>
      <c r="I30" s="9"/>
      <c r="J30" s="9"/>
      <c r="K30" s="9"/>
      <c r="L30" s="9"/>
      <c r="M30" s="13"/>
      <c r="N30" s="12"/>
    </row>
    <row r="31" spans="1:14" ht="12.75">
      <c r="A31" s="46"/>
      <c r="B31" s="44" t="s">
        <v>4</v>
      </c>
      <c r="C31" s="26" t="s">
        <v>21</v>
      </c>
      <c r="D31" s="6" t="s">
        <v>17</v>
      </c>
      <c r="E31" s="6" t="s">
        <v>17</v>
      </c>
      <c r="F31" s="6" t="s">
        <v>17</v>
      </c>
      <c r="G31" s="6" t="s">
        <v>17</v>
      </c>
      <c r="H31" s="6" t="s">
        <v>17</v>
      </c>
      <c r="I31" s="6"/>
      <c r="J31" s="6"/>
      <c r="K31" s="6"/>
      <c r="L31" s="6"/>
      <c r="M31" s="14"/>
      <c r="N31" s="12"/>
    </row>
    <row r="32" spans="1:14" ht="12.75">
      <c r="A32" s="46"/>
      <c r="B32" s="44"/>
      <c r="C32" s="26" t="s">
        <v>22</v>
      </c>
      <c r="D32" s="6" t="s">
        <v>26</v>
      </c>
      <c r="E32" s="6" t="s">
        <v>26</v>
      </c>
      <c r="F32" s="6" t="s">
        <v>26</v>
      </c>
      <c r="G32" s="6" t="s">
        <v>26</v>
      </c>
      <c r="H32" s="6" t="s">
        <v>26</v>
      </c>
      <c r="I32" s="6"/>
      <c r="J32" s="6"/>
      <c r="K32" s="6"/>
      <c r="L32" s="18"/>
      <c r="M32" s="15"/>
      <c r="N32" s="16"/>
    </row>
    <row r="33" spans="1:14" ht="12.75">
      <c r="A33" s="46"/>
      <c r="B33" s="44"/>
      <c r="C33" s="26" t="s">
        <v>23</v>
      </c>
      <c r="D33" s="38" t="s">
        <v>45</v>
      </c>
      <c r="E33" s="38" t="s">
        <v>56</v>
      </c>
      <c r="F33" s="38" t="s">
        <v>61</v>
      </c>
      <c r="G33" s="38" t="s">
        <v>62</v>
      </c>
      <c r="H33" s="38" t="s">
        <v>45</v>
      </c>
      <c r="I33" s="6"/>
      <c r="J33" s="6"/>
      <c r="K33" s="6"/>
      <c r="L33" s="6"/>
      <c r="M33" s="15"/>
      <c r="N33" s="16"/>
    </row>
    <row r="34" spans="1:14" ht="12.75" customHeight="1">
      <c r="A34" s="46"/>
      <c r="B34" s="44"/>
      <c r="C34" s="26" t="s">
        <v>24</v>
      </c>
      <c r="D34" s="6" t="s">
        <v>27</v>
      </c>
      <c r="E34" s="6" t="s">
        <v>27</v>
      </c>
      <c r="F34" s="6" t="s">
        <v>27</v>
      </c>
      <c r="G34" s="6" t="s">
        <v>27</v>
      </c>
      <c r="H34" s="6" t="s">
        <v>27</v>
      </c>
      <c r="I34" s="6"/>
      <c r="J34" s="6"/>
      <c r="K34" s="6"/>
      <c r="L34" s="18"/>
      <c r="M34" s="15"/>
      <c r="N34" s="16"/>
    </row>
    <row r="35" spans="1:14" s="5" customFormat="1" ht="12.75" customHeight="1">
      <c r="A35" s="46"/>
      <c r="B35" s="44"/>
      <c r="C35" s="26" t="s">
        <v>25</v>
      </c>
      <c r="D35" s="6" t="s">
        <v>18</v>
      </c>
      <c r="E35" s="6" t="s">
        <v>18</v>
      </c>
      <c r="F35" s="6" t="s">
        <v>18</v>
      </c>
      <c r="G35" s="6" t="s">
        <v>18</v>
      </c>
      <c r="H35" s="6" t="s">
        <v>18</v>
      </c>
      <c r="I35" s="6"/>
      <c r="J35" s="6"/>
      <c r="K35" s="6"/>
      <c r="L35" s="6"/>
      <c r="M35" s="15"/>
      <c r="N35" s="16"/>
    </row>
    <row r="36" spans="1:14" s="8" customFormat="1" ht="12.75">
      <c r="A36" s="19"/>
      <c r="B36" s="4"/>
      <c r="C36" s="4"/>
      <c r="D36" s="20">
        <v>21</v>
      </c>
      <c r="E36" s="20">
        <v>35</v>
      </c>
      <c r="F36" s="20">
        <v>24</v>
      </c>
      <c r="G36" s="20">
        <v>34</v>
      </c>
      <c r="H36" s="17">
        <v>32</v>
      </c>
      <c r="I36" s="17"/>
      <c r="J36" s="17"/>
      <c r="K36" s="17"/>
      <c r="L36" s="17"/>
      <c r="M36" s="15"/>
      <c r="N36" s="16"/>
    </row>
    <row r="37" spans="1:14" s="10" customFormat="1" ht="12.75">
      <c r="A37" s="4"/>
      <c r="B37" s="4"/>
      <c r="C37" s="4"/>
      <c r="D37" s="1"/>
      <c r="E37" s="1"/>
      <c r="F37" s="1"/>
      <c r="G37" s="1"/>
      <c r="H37" s="1"/>
      <c r="I37" s="1"/>
      <c r="J37" s="1"/>
      <c r="K37" s="1"/>
      <c r="L37" s="1"/>
      <c r="M37"/>
      <c r="N37" s="8"/>
    </row>
    <row r="38" ht="11.25" customHeight="1"/>
    <row r="40" ht="12.75">
      <c r="O40" s="8"/>
    </row>
  </sheetData>
  <sheetProtection/>
  <mergeCells count="11">
    <mergeCell ref="D3:L3"/>
    <mergeCell ref="B31:B35"/>
    <mergeCell ref="B28:B30"/>
    <mergeCell ref="A28:A35"/>
    <mergeCell ref="A26:N27"/>
    <mergeCell ref="A1:N1"/>
    <mergeCell ref="A2:G2"/>
    <mergeCell ref="H2:M2"/>
    <mergeCell ref="M3:M4"/>
    <mergeCell ref="B3:B4"/>
    <mergeCell ref="A3:A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0"/>
  <sheetViews>
    <sheetView zoomScale="97" zoomScaleNormal="97" zoomScalePageLayoutView="0" workbookViewId="0" topLeftCell="A94">
      <selection activeCell="D121" sqref="D121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19.140625" style="0" bestFit="1" customWidth="1"/>
    <col min="10" max="10" width="19.140625" style="0" bestFit="1" customWidth="1"/>
  </cols>
  <sheetData>
    <row r="1" spans="1:6" ht="15" customHeight="1">
      <c r="A1" s="83" t="s">
        <v>16</v>
      </c>
      <c r="B1" s="83"/>
      <c r="C1" s="83"/>
      <c r="D1" s="83"/>
      <c r="E1" s="83"/>
      <c r="F1" s="83"/>
    </row>
    <row r="2" spans="1:6" ht="13.5" customHeight="1">
      <c r="A2" s="84">
        <v>44542</v>
      </c>
      <c r="B2" s="85"/>
      <c r="C2" s="85"/>
      <c r="D2" s="84">
        <v>44493</v>
      </c>
      <c r="E2" s="85"/>
      <c r="F2" s="85"/>
    </row>
    <row r="3" spans="1:6" ht="13.5" customHeight="1">
      <c r="A3" s="85" t="s">
        <v>10</v>
      </c>
      <c r="B3" s="85"/>
      <c r="C3" s="85"/>
      <c r="D3" s="85" t="s">
        <v>11</v>
      </c>
      <c r="E3" s="85"/>
      <c r="F3" s="85"/>
    </row>
    <row r="4" spans="1:6" ht="12.75">
      <c r="A4" s="25" t="s">
        <v>1</v>
      </c>
      <c r="B4" s="25" t="s">
        <v>13</v>
      </c>
      <c r="C4" s="25" t="s">
        <v>14</v>
      </c>
      <c r="D4" s="25" t="s">
        <v>1</v>
      </c>
      <c r="E4" s="25" t="s">
        <v>13</v>
      </c>
      <c r="F4" s="25" t="s">
        <v>14</v>
      </c>
    </row>
    <row r="5" spans="1:6" ht="12.75" customHeight="1">
      <c r="A5" s="36" t="s">
        <v>28</v>
      </c>
      <c r="B5" s="37">
        <v>4</v>
      </c>
      <c r="C5" s="37">
        <f aca="true" t="shared" si="0" ref="C5:C14">ABS(3-B5)</f>
        <v>1</v>
      </c>
      <c r="D5" s="36" t="s">
        <v>39</v>
      </c>
      <c r="E5" s="36">
        <v>55</v>
      </c>
      <c r="F5" s="36">
        <f aca="true" t="shared" si="1" ref="F5:F14">ABS(57-E5)</f>
        <v>2</v>
      </c>
    </row>
    <row r="6" spans="1:6" ht="12.75">
      <c r="A6" s="31" t="s">
        <v>31</v>
      </c>
      <c r="B6" s="32">
        <v>4.2</v>
      </c>
      <c r="C6" s="32">
        <f t="shared" si="0"/>
        <v>1.2000000000000002</v>
      </c>
      <c r="D6" s="31" t="s">
        <v>28</v>
      </c>
      <c r="E6" s="31">
        <v>50</v>
      </c>
      <c r="F6" s="31">
        <f t="shared" si="1"/>
        <v>7</v>
      </c>
    </row>
    <row r="7" spans="1:6" ht="12.75">
      <c r="A7" s="31" t="s">
        <v>32</v>
      </c>
      <c r="B7" s="32">
        <v>5</v>
      </c>
      <c r="C7" s="32">
        <f t="shared" si="0"/>
        <v>2</v>
      </c>
      <c r="D7" s="31" t="s">
        <v>33</v>
      </c>
      <c r="E7" s="31">
        <v>32</v>
      </c>
      <c r="F7" s="31">
        <f t="shared" si="1"/>
        <v>25</v>
      </c>
    </row>
    <row r="8" spans="1:6" ht="12.75">
      <c r="A8" s="31" t="s">
        <v>34</v>
      </c>
      <c r="B8" s="32">
        <v>0</v>
      </c>
      <c r="C8" s="32">
        <f t="shared" si="0"/>
        <v>3</v>
      </c>
      <c r="D8" s="31" t="s">
        <v>32</v>
      </c>
      <c r="E8" s="31">
        <v>25</v>
      </c>
      <c r="F8" s="31">
        <f t="shared" si="1"/>
        <v>32</v>
      </c>
    </row>
    <row r="9" spans="1:6" ht="12.75">
      <c r="A9" s="31" t="s">
        <v>35</v>
      </c>
      <c r="B9" s="32">
        <v>10</v>
      </c>
      <c r="C9" s="32">
        <f t="shared" si="0"/>
        <v>7</v>
      </c>
      <c r="D9" s="34" t="s">
        <v>37</v>
      </c>
      <c r="E9" s="31">
        <v>25</v>
      </c>
      <c r="F9" s="31">
        <f t="shared" si="1"/>
        <v>32</v>
      </c>
    </row>
    <row r="10" spans="1:6" ht="12.75">
      <c r="A10" s="31" t="s">
        <v>39</v>
      </c>
      <c r="B10" s="32">
        <v>13</v>
      </c>
      <c r="C10" s="32">
        <f t="shared" si="0"/>
        <v>10</v>
      </c>
      <c r="D10" s="31" t="s">
        <v>38</v>
      </c>
      <c r="E10" s="31">
        <v>24</v>
      </c>
      <c r="F10" s="31">
        <f t="shared" si="1"/>
        <v>33</v>
      </c>
    </row>
    <row r="11" spans="1:6" ht="12.75">
      <c r="A11" s="34" t="s">
        <v>37</v>
      </c>
      <c r="B11" s="32">
        <v>13</v>
      </c>
      <c r="C11" s="32">
        <f t="shared" si="0"/>
        <v>10</v>
      </c>
      <c r="D11" s="31" t="s">
        <v>31</v>
      </c>
      <c r="E11" s="31">
        <v>21</v>
      </c>
      <c r="F11" s="31">
        <f t="shared" si="1"/>
        <v>36</v>
      </c>
    </row>
    <row r="12" spans="1:6" ht="12.75">
      <c r="A12" s="31" t="s">
        <v>38</v>
      </c>
      <c r="B12" s="32">
        <v>13</v>
      </c>
      <c r="C12" s="32">
        <f t="shared" si="0"/>
        <v>10</v>
      </c>
      <c r="D12" s="31" t="s">
        <v>35</v>
      </c>
      <c r="E12" s="31">
        <v>20</v>
      </c>
      <c r="F12" s="31">
        <f t="shared" si="1"/>
        <v>37</v>
      </c>
    </row>
    <row r="13" spans="1:6" ht="12.75">
      <c r="A13" s="31" t="s">
        <v>33</v>
      </c>
      <c r="B13" s="32">
        <v>23</v>
      </c>
      <c r="C13" s="32">
        <f t="shared" si="0"/>
        <v>20</v>
      </c>
      <c r="D13" s="31" t="s">
        <v>40</v>
      </c>
      <c r="E13" s="31">
        <v>100</v>
      </c>
      <c r="F13" s="31">
        <f t="shared" si="1"/>
        <v>43</v>
      </c>
    </row>
    <row r="14" spans="1:6" ht="12.75">
      <c r="A14" s="31" t="s">
        <v>40</v>
      </c>
      <c r="B14" s="32">
        <v>23</v>
      </c>
      <c r="C14" s="32">
        <f t="shared" si="0"/>
        <v>20</v>
      </c>
      <c r="D14" s="31" t="s">
        <v>34</v>
      </c>
      <c r="E14" s="31">
        <v>0</v>
      </c>
      <c r="F14" s="31">
        <f t="shared" si="1"/>
        <v>57</v>
      </c>
    </row>
    <row r="15" spans="1:6" ht="12.75">
      <c r="A15" s="31"/>
      <c r="B15" s="32"/>
      <c r="C15" s="32"/>
      <c r="D15" s="31"/>
      <c r="E15" s="31"/>
      <c r="F15" s="31"/>
    </row>
    <row r="16" spans="1:6" ht="12.75">
      <c r="A16" s="35"/>
      <c r="B16" s="32"/>
      <c r="C16" s="32"/>
      <c r="D16" s="31"/>
      <c r="E16" s="31"/>
      <c r="F16" s="31"/>
    </row>
    <row r="17" spans="1:6" ht="12.75">
      <c r="A17" s="31"/>
      <c r="B17" s="32"/>
      <c r="C17" s="32"/>
      <c r="D17" s="31"/>
      <c r="E17" s="31"/>
      <c r="F17" s="31"/>
    </row>
    <row r="18" spans="1:6" ht="12.75">
      <c r="A18" s="31"/>
      <c r="B18" s="32"/>
      <c r="C18" s="32"/>
      <c r="D18" s="31"/>
      <c r="E18" s="31"/>
      <c r="F18" s="31"/>
    </row>
    <row r="19" spans="1:6" ht="12.75">
      <c r="A19" s="31"/>
      <c r="B19" s="32"/>
      <c r="C19" s="32"/>
      <c r="D19" s="31"/>
      <c r="E19" s="31"/>
      <c r="F19" s="31"/>
    </row>
    <row r="20" spans="1:6" ht="12.75">
      <c r="A20" s="86" t="s">
        <v>15</v>
      </c>
      <c r="B20" s="87"/>
      <c r="C20" s="87"/>
      <c r="D20" s="87"/>
      <c r="E20" s="87"/>
      <c r="F20" s="88"/>
    </row>
    <row r="21" spans="1:6" ht="12.75">
      <c r="A21" s="65" t="s">
        <v>29</v>
      </c>
      <c r="B21" s="66"/>
      <c r="C21" s="67"/>
      <c r="D21" s="65" t="s">
        <v>30</v>
      </c>
      <c r="E21" s="66"/>
      <c r="F21" s="67"/>
    </row>
    <row r="22" spans="1:6" ht="12.75">
      <c r="A22" s="68"/>
      <c r="B22" s="69"/>
      <c r="C22" s="70"/>
      <c r="D22" s="68"/>
      <c r="E22" s="69"/>
      <c r="F22" s="70"/>
    </row>
    <row r="23" spans="1:6" ht="12.75">
      <c r="A23" s="71" t="s">
        <v>42</v>
      </c>
      <c r="B23" s="72"/>
      <c r="C23" s="73"/>
      <c r="D23" s="77" t="s">
        <v>41</v>
      </c>
      <c r="E23" s="78"/>
      <c r="F23" s="79"/>
    </row>
    <row r="24" spans="1:6" ht="12.75">
      <c r="A24" s="74"/>
      <c r="B24" s="75"/>
      <c r="C24" s="76"/>
      <c r="D24" s="80"/>
      <c r="E24" s="81"/>
      <c r="F24" s="82"/>
    </row>
    <row r="25" spans="1:6" ht="12.75">
      <c r="A25" s="83" t="s">
        <v>16</v>
      </c>
      <c r="B25" s="83"/>
      <c r="C25" s="83"/>
      <c r="D25" s="83"/>
      <c r="E25" s="83"/>
      <c r="F25" s="83"/>
    </row>
    <row r="26" spans="1:6" ht="12.75">
      <c r="A26" s="84">
        <v>44570</v>
      </c>
      <c r="B26" s="85"/>
      <c r="C26" s="85"/>
      <c r="D26" s="84">
        <v>44570</v>
      </c>
      <c r="E26" s="85"/>
      <c r="F26" s="85"/>
    </row>
    <row r="27" spans="1:6" ht="12.75">
      <c r="A27" s="85" t="s">
        <v>10</v>
      </c>
      <c r="B27" s="85"/>
      <c r="C27" s="85"/>
      <c r="D27" s="85" t="s">
        <v>11</v>
      </c>
      <c r="E27" s="85"/>
      <c r="F27" s="85"/>
    </row>
    <row r="28" spans="1:6" ht="12.75">
      <c r="A28" s="25" t="s">
        <v>1</v>
      </c>
      <c r="B28" s="25" t="s">
        <v>13</v>
      </c>
      <c r="C28" s="25" t="s">
        <v>14</v>
      </c>
      <c r="D28" s="25" t="s">
        <v>1</v>
      </c>
      <c r="E28" s="25" t="s">
        <v>13</v>
      </c>
      <c r="F28" s="25" t="s">
        <v>14</v>
      </c>
    </row>
    <row r="29" spans="1:6" ht="12.75">
      <c r="A29" s="39" t="s">
        <v>28</v>
      </c>
      <c r="B29" s="40">
        <v>9</v>
      </c>
      <c r="C29" s="40">
        <f aca="true" t="shared" si="2" ref="C29:C36">ABS(10-B29)</f>
        <v>1</v>
      </c>
      <c r="D29" s="36" t="s">
        <v>46</v>
      </c>
      <c r="E29" s="36">
        <v>55</v>
      </c>
      <c r="F29" s="36">
        <f aca="true" t="shared" si="3" ref="F29:F36">ABS(58-E29)</f>
        <v>3</v>
      </c>
    </row>
    <row r="30" spans="1:6" ht="12.75">
      <c r="A30" s="31" t="s">
        <v>50</v>
      </c>
      <c r="B30" s="32">
        <v>8</v>
      </c>
      <c r="C30" s="32">
        <f t="shared" si="2"/>
        <v>2</v>
      </c>
      <c r="D30" s="31" t="s">
        <v>38</v>
      </c>
      <c r="E30" s="31">
        <v>70</v>
      </c>
      <c r="F30" s="31">
        <f t="shared" si="3"/>
        <v>12</v>
      </c>
    </row>
    <row r="31" spans="1:6" ht="12.75">
      <c r="A31" s="31" t="s">
        <v>47</v>
      </c>
      <c r="B31" s="32">
        <v>7.5</v>
      </c>
      <c r="C31" s="32">
        <f t="shared" si="2"/>
        <v>2.5</v>
      </c>
      <c r="D31" s="34" t="s">
        <v>48</v>
      </c>
      <c r="E31" s="31">
        <v>72</v>
      </c>
      <c r="F31" s="31">
        <f t="shared" si="3"/>
        <v>14</v>
      </c>
    </row>
    <row r="32" spans="1:6" ht="12.75">
      <c r="A32" s="31" t="s">
        <v>46</v>
      </c>
      <c r="B32" s="32">
        <v>7.5</v>
      </c>
      <c r="C32" s="32">
        <f t="shared" si="2"/>
        <v>2.5</v>
      </c>
      <c r="D32" s="31" t="s">
        <v>31</v>
      </c>
      <c r="E32" s="31">
        <v>42</v>
      </c>
      <c r="F32" s="31">
        <f t="shared" si="3"/>
        <v>16</v>
      </c>
    </row>
    <row r="33" spans="1:6" ht="12.75">
      <c r="A33" s="31" t="s">
        <v>49</v>
      </c>
      <c r="B33" s="32">
        <v>6</v>
      </c>
      <c r="C33" s="32">
        <f t="shared" si="2"/>
        <v>4</v>
      </c>
      <c r="D33" s="31" t="s">
        <v>28</v>
      </c>
      <c r="E33" s="31">
        <v>38</v>
      </c>
      <c r="F33" s="31">
        <f t="shared" si="3"/>
        <v>20</v>
      </c>
    </row>
    <row r="34" spans="1:6" ht="12.75">
      <c r="A34" s="31" t="s">
        <v>38</v>
      </c>
      <c r="B34" s="32">
        <v>4.5</v>
      </c>
      <c r="C34" s="32">
        <f t="shared" si="2"/>
        <v>5.5</v>
      </c>
      <c r="D34" s="31" t="s">
        <v>50</v>
      </c>
      <c r="E34" s="31">
        <v>82</v>
      </c>
      <c r="F34" s="31">
        <f t="shared" si="3"/>
        <v>24</v>
      </c>
    </row>
    <row r="35" spans="1:6" ht="12.75">
      <c r="A35" s="31" t="s">
        <v>31</v>
      </c>
      <c r="B35" s="32">
        <v>4.2</v>
      </c>
      <c r="C35" s="32">
        <f t="shared" si="2"/>
        <v>5.8</v>
      </c>
      <c r="D35" s="31" t="s">
        <v>49</v>
      </c>
      <c r="E35" s="31">
        <v>90</v>
      </c>
      <c r="F35" s="31">
        <f t="shared" si="3"/>
        <v>32</v>
      </c>
    </row>
    <row r="36" spans="1:6" ht="12.75">
      <c r="A36" s="34" t="s">
        <v>48</v>
      </c>
      <c r="B36" s="32">
        <v>18</v>
      </c>
      <c r="C36" s="32">
        <f t="shared" si="2"/>
        <v>8</v>
      </c>
      <c r="D36" s="31" t="s">
        <v>47</v>
      </c>
      <c r="E36" s="31">
        <v>0</v>
      </c>
      <c r="F36" s="31">
        <f t="shared" si="3"/>
        <v>58</v>
      </c>
    </row>
    <row r="37" spans="1:6" ht="12.75">
      <c r="A37" s="31"/>
      <c r="B37" s="32"/>
      <c r="C37" s="32"/>
      <c r="D37" s="31"/>
      <c r="E37" s="31"/>
      <c r="F37" s="31"/>
    </row>
    <row r="38" spans="1:6" ht="12.75">
      <c r="A38" s="31"/>
      <c r="B38" s="32"/>
      <c r="C38" s="32"/>
      <c r="D38" s="31"/>
      <c r="E38" s="31"/>
      <c r="F38" s="31"/>
    </row>
    <row r="39" spans="1:6" ht="12.75">
      <c r="A39" s="31"/>
      <c r="B39" s="32"/>
      <c r="C39" s="32"/>
      <c r="D39" s="31"/>
      <c r="E39" s="31"/>
      <c r="F39" s="31"/>
    </row>
    <row r="40" spans="1:6" ht="12.75">
      <c r="A40" s="35"/>
      <c r="B40" s="32"/>
      <c r="C40" s="32"/>
      <c r="D40" s="31"/>
      <c r="E40" s="31"/>
      <c r="F40" s="31"/>
    </row>
    <row r="41" spans="1:6" ht="12.75">
      <c r="A41" s="31"/>
      <c r="B41" s="32"/>
      <c r="C41" s="32"/>
      <c r="D41" s="31"/>
      <c r="E41" s="31"/>
      <c r="F41" s="31"/>
    </row>
    <row r="42" spans="1:6" ht="12.75">
      <c r="A42" s="31"/>
      <c r="B42" s="32"/>
      <c r="C42" s="32"/>
      <c r="D42" s="31"/>
      <c r="E42" s="31"/>
      <c r="F42" s="31"/>
    </row>
    <row r="43" spans="1:6" ht="12.75">
      <c r="A43" s="31"/>
      <c r="B43" s="32"/>
      <c r="C43" s="32"/>
      <c r="D43" s="31"/>
      <c r="E43" s="31"/>
      <c r="F43" s="31"/>
    </row>
    <row r="44" spans="1:6" ht="12.75">
      <c r="A44" s="86" t="s">
        <v>15</v>
      </c>
      <c r="B44" s="87"/>
      <c r="C44" s="87"/>
      <c r="D44" s="87"/>
      <c r="E44" s="87"/>
      <c r="F44" s="88"/>
    </row>
    <row r="45" spans="1:6" ht="12.75">
      <c r="A45" s="65" t="s">
        <v>29</v>
      </c>
      <c r="B45" s="66"/>
      <c r="C45" s="67"/>
      <c r="D45" s="65" t="s">
        <v>30</v>
      </c>
      <c r="E45" s="66"/>
      <c r="F45" s="67"/>
    </row>
    <row r="46" spans="1:6" ht="12.75">
      <c r="A46" s="68"/>
      <c r="B46" s="69"/>
      <c r="C46" s="70"/>
      <c r="D46" s="68"/>
      <c r="E46" s="69"/>
      <c r="F46" s="70"/>
    </row>
    <row r="47" spans="1:6" ht="12.75">
      <c r="A47" s="71" t="s">
        <v>51</v>
      </c>
      <c r="B47" s="72"/>
      <c r="C47" s="73"/>
      <c r="D47" s="77" t="s">
        <v>52</v>
      </c>
      <c r="E47" s="78"/>
      <c r="F47" s="79"/>
    </row>
    <row r="48" spans="1:6" ht="12.75">
      <c r="A48" s="74"/>
      <c r="B48" s="75"/>
      <c r="C48" s="76"/>
      <c r="D48" s="80"/>
      <c r="E48" s="81"/>
      <c r="F48" s="82"/>
    </row>
    <row r="49" spans="1:6" ht="12.75">
      <c r="A49" s="83" t="s">
        <v>16</v>
      </c>
      <c r="B49" s="83"/>
      <c r="C49" s="83"/>
      <c r="D49" s="83"/>
      <c r="E49" s="83"/>
      <c r="F49" s="83"/>
    </row>
    <row r="50" spans="1:6" ht="12.75">
      <c r="A50" s="84">
        <v>44570</v>
      </c>
      <c r="B50" s="85"/>
      <c r="C50" s="85"/>
      <c r="D50" s="84">
        <v>44570</v>
      </c>
      <c r="E50" s="85"/>
      <c r="F50" s="85"/>
    </row>
    <row r="51" spans="1:6" ht="12.75">
      <c r="A51" s="85" t="s">
        <v>10</v>
      </c>
      <c r="B51" s="85"/>
      <c r="C51" s="85"/>
      <c r="D51" s="85" t="s">
        <v>11</v>
      </c>
      <c r="E51" s="85"/>
      <c r="F51" s="85"/>
    </row>
    <row r="52" spans="1:6" ht="12.75">
      <c r="A52" s="25" t="s">
        <v>1</v>
      </c>
      <c r="B52" s="25" t="s">
        <v>13</v>
      </c>
      <c r="C52" s="25" t="s">
        <v>14</v>
      </c>
      <c r="D52" s="25" t="s">
        <v>1</v>
      </c>
      <c r="E52" s="25" t="s">
        <v>13</v>
      </c>
      <c r="F52" s="25" t="s">
        <v>14</v>
      </c>
    </row>
    <row r="53" spans="1:6" ht="12.75">
      <c r="A53" s="43" t="s">
        <v>31</v>
      </c>
      <c r="B53" s="21">
        <v>14</v>
      </c>
      <c r="C53" s="21">
        <f aca="true" t="shared" si="4" ref="C53:C59">ABS(14-B53)</f>
        <v>0</v>
      </c>
      <c r="D53" s="31" t="s">
        <v>49</v>
      </c>
      <c r="E53" s="31">
        <v>140</v>
      </c>
      <c r="F53" s="31">
        <f aca="true" t="shared" si="5" ref="F53:F59">ABS(157-E53)</f>
        <v>17</v>
      </c>
    </row>
    <row r="54" spans="1:6" ht="12.75">
      <c r="A54" s="31" t="s">
        <v>38</v>
      </c>
      <c r="B54" s="32">
        <v>9</v>
      </c>
      <c r="C54" s="32">
        <f t="shared" si="4"/>
        <v>5</v>
      </c>
      <c r="D54" s="31" t="s">
        <v>28</v>
      </c>
      <c r="E54" s="31">
        <v>177</v>
      </c>
      <c r="F54" s="31">
        <f t="shared" si="5"/>
        <v>20</v>
      </c>
    </row>
    <row r="55" spans="1:6" ht="12.75">
      <c r="A55" s="34" t="s">
        <v>48</v>
      </c>
      <c r="B55" s="32">
        <v>9</v>
      </c>
      <c r="C55" s="32">
        <f t="shared" si="4"/>
        <v>5</v>
      </c>
      <c r="D55" s="31" t="s">
        <v>31</v>
      </c>
      <c r="E55" s="31">
        <v>210</v>
      </c>
      <c r="F55" s="31">
        <f t="shared" si="5"/>
        <v>53</v>
      </c>
    </row>
    <row r="56" spans="1:6" ht="12.75">
      <c r="A56" s="31" t="s">
        <v>49</v>
      </c>
      <c r="B56" s="32">
        <v>7</v>
      </c>
      <c r="C56" s="32">
        <f t="shared" si="4"/>
        <v>7</v>
      </c>
      <c r="D56" s="31" t="s">
        <v>58</v>
      </c>
      <c r="E56" s="31">
        <v>221</v>
      </c>
      <c r="F56" s="31">
        <f t="shared" si="5"/>
        <v>64</v>
      </c>
    </row>
    <row r="57" spans="1:6" ht="12.75">
      <c r="A57" s="31" t="s">
        <v>28</v>
      </c>
      <c r="B57" s="32">
        <v>6</v>
      </c>
      <c r="C57" s="32">
        <f t="shared" si="4"/>
        <v>8</v>
      </c>
      <c r="D57" s="31" t="s">
        <v>57</v>
      </c>
      <c r="E57" s="31">
        <v>234</v>
      </c>
      <c r="F57" s="31">
        <f t="shared" si="5"/>
        <v>77</v>
      </c>
    </row>
    <row r="58" spans="1:6" ht="12.75">
      <c r="A58" s="31" t="s">
        <v>58</v>
      </c>
      <c r="B58" s="32">
        <v>22</v>
      </c>
      <c r="C58" s="32">
        <f t="shared" si="4"/>
        <v>8</v>
      </c>
      <c r="D58" s="34" t="s">
        <v>48</v>
      </c>
      <c r="E58" s="31">
        <v>264</v>
      </c>
      <c r="F58" s="31">
        <f t="shared" si="5"/>
        <v>107</v>
      </c>
    </row>
    <row r="59" spans="1:6" ht="12.75">
      <c r="A59" s="31" t="s">
        <v>57</v>
      </c>
      <c r="B59" s="32">
        <v>0</v>
      </c>
      <c r="C59" s="32">
        <f t="shared" si="4"/>
        <v>14</v>
      </c>
      <c r="D59" s="31" t="s">
        <v>38</v>
      </c>
      <c r="E59" s="31">
        <v>325</v>
      </c>
      <c r="F59" s="31">
        <f t="shared" si="5"/>
        <v>168</v>
      </c>
    </row>
    <row r="60" spans="1:6" ht="12.75">
      <c r="A60" s="31"/>
      <c r="B60" s="32"/>
      <c r="C60" s="32"/>
      <c r="D60" s="31"/>
      <c r="E60" s="31"/>
      <c r="F60" s="31"/>
    </row>
    <row r="61" spans="1:6" ht="12.75">
      <c r="A61" s="31"/>
      <c r="B61" s="32"/>
      <c r="C61" s="32"/>
      <c r="D61" s="31"/>
      <c r="E61" s="31"/>
      <c r="F61" s="31"/>
    </row>
    <row r="62" spans="1:6" ht="12.75">
      <c r="A62" s="31"/>
      <c r="B62" s="32"/>
      <c r="C62" s="32"/>
      <c r="D62" s="31"/>
      <c r="E62" s="31"/>
      <c r="F62" s="31"/>
    </row>
    <row r="63" spans="1:6" ht="12.75">
      <c r="A63" s="31"/>
      <c r="B63" s="32"/>
      <c r="C63" s="32"/>
      <c r="D63" s="31"/>
      <c r="E63" s="31"/>
      <c r="F63" s="31"/>
    </row>
    <row r="64" spans="1:6" ht="12.75">
      <c r="A64" s="35"/>
      <c r="B64" s="32"/>
      <c r="C64" s="32"/>
      <c r="D64" s="31"/>
      <c r="E64" s="31"/>
      <c r="F64" s="31"/>
    </row>
    <row r="65" spans="1:6" ht="12.75">
      <c r="A65" s="31"/>
      <c r="B65" s="32"/>
      <c r="C65" s="32"/>
      <c r="D65" s="31"/>
      <c r="E65" s="31"/>
      <c r="F65" s="31"/>
    </row>
    <row r="66" spans="1:6" ht="12.75">
      <c r="A66" s="31"/>
      <c r="B66" s="32"/>
      <c r="C66" s="32"/>
      <c r="D66" s="31"/>
      <c r="E66" s="31"/>
      <c r="F66" s="31"/>
    </row>
    <row r="67" spans="1:6" ht="12.75">
      <c r="A67" s="31"/>
      <c r="B67" s="32"/>
      <c r="C67" s="32"/>
      <c r="D67" s="31"/>
      <c r="E67" s="31"/>
      <c r="F67" s="31"/>
    </row>
    <row r="68" spans="1:6" ht="12.75">
      <c r="A68" s="86" t="s">
        <v>15</v>
      </c>
      <c r="B68" s="87"/>
      <c r="C68" s="87"/>
      <c r="D68" s="87"/>
      <c r="E68" s="87"/>
      <c r="F68" s="88"/>
    </row>
    <row r="69" spans="1:6" ht="12.75">
      <c r="A69" s="65" t="s">
        <v>29</v>
      </c>
      <c r="B69" s="66"/>
      <c r="C69" s="67"/>
      <c r="D69" s="65" t="s">
        <v>30</v>
      </c>
      <c r="E69" s="66"/>
      <c r="F69" s="67"/>
    </row>
    <row r="70" spans="1:6" ht="12.75">
      <c r="A70" s="68"/>
      <c r="B70" s="69"/>
      <c r="C70" s="70"/>
      <c r="D70" s="68"/>
      <c r="E70" s="69"/>
      <c r="F70" s="70"/>
    </row>
    <row r="71" spans="1:6" ht="12.75">
      <c r="A71" s="71" t="s">
        <v>60</v>
      </c>
      <c r="B71" s="72"/>
      <c r="C71" s="73"/>
      <c r="D71" s="77" t="s">
        <v>59</v>
      </c>
      <c r="E71" s="78"/>
      <c r="F71" s="79"/>
    </row>
    <row r="72" spans="1:6" ht="12.75">
      <c r="A72" s="74"/>
      <c r="B72" s="75"/>
      <c r="C72" s="76"/>
      <c r="D72" s="80"/>
      <c r="E72" s="81"/>
      <c r="F72" s="82"/>
    </row>
    <row r="73" spans="1:6" ht="12.75">
      <c r="A73" s="83" t="s">
        <v>16</v>
      </c>
      <c r="B73" s="83"/>
      <c r="C73" s="83"/>
      <c r="D73" s="83"/>
      <c r="E73" s="83"/>
      <c r="F73" s="83"/>
    </row>
    <row r="74" spans="1:6" ht="12.75">
      <c r="A74" s="84">
        <v>44584</v>
      </c>
      <c r="B74" s="85"/>
      <c r="C74" s="85"/>
      <c r="D74" s="84">
        <v>44584</v>
      </c>
      <c r="E74" s="85"/>
      <c r="F74" s="85"/>
    </row>
    <row r="75" spans="1:6" ht="12.75">
      <c r="A75" s="85" t="s">
        <v>10</v>
      </c>
      <c r="B75" s="85"/>
      <c r="C75" s="85"/>
      <c r="D75" s="85" t="s">
        <v>11</v>
      </c>
      <c r="E75" s="85"/>
      <c r="F75" s="85"/>
    </row>
    <row r="76" spans="1:6" ht="12.75">
      <c r="A76" s="25" t="s">
        <v>1</v>
      </c>
      <c r="B76" s="25" t="s">
        <v>13</v>
      </c>
      <c r="C76" s="25" t="s">
        <v>14</v>
      </c>
      <c r="D76" s="25" t="s">
        <v>1</v>
      </c>
      <c r="E76" s="25" t="s">
        <v>13</v>
      </c>
      <c r="F76" s="25" t="s">
        <v>14</v>
      </c>
    </row>
    <row r="77" spans="1:6" ht="12.75">
      <c r="A77" s="31" t="s">
        <v>65</v>
      </c>
      <c r="B77" s="32">
        <v>18</v>
      </c>
      <c r="C77" s="32">
        <f aca="true" t="shared" si="6" ref="C77:C86">ABS(25.7-B77)</f>
        <v>7.699999999999999</v>
      </c>
      <c r="D77" s="31" t="s">
        <v>58</v>
      </c>
      <c r="E77" s="31">
        <v>2008</v>
      </c>
      <c r="F77" s="31">
        <f aca="true" t="shared" si="7" ref="F77:F86">ABS(2006-E77)</f>
        <v>2</v>
      </c>
    </row>
    <row r="78" spans="1:6" ht="12.75">
      <c r="A78" s="31" t="s">
        <v>64</v>
      </c>
      <c r="B78" s="32">
        <v>35</v>
      </c>
      <c r="C78" s="32">
        <f t="shared" si="6"/>
        <v>9.3</v>
      </c>
      <c r="D78" s="31" t="s">
        <v>28</v>
      </c>
      <c r="E78" s="31">
        <v>2004</v>
      </c>
      <c r="F78" s="31">
        <f t="shared" si="7"/>
        <v>2</v>
      </c>
    </row>
    <row r="79" spans="1:6" ht="12.75">
      <c r="A79" s="34" t="s">
        <v>48</v>
      </c>
      <c r="B79" s="32">
        <v>10</v>
      </c>
      <c r="C79" s="32">
        <f t="shared" si="6"/>
        <v>15.7</v>
      </c>
      <c r="D79" s="31" t="s">
        <v>31</v>
      </c>
      <c r="E79" s="31">
        <v>2010</v>
      </c>
      <c r="F79" s="31">
        <f t="shared" si="7"/>
        <v>4</v>
      </c>
    </row>
    <row r="80" spans="1:6" ht="12.75">
      <c r="A80" s="31" t="s">
        <v>31</v>
      </c>
      <c r="B80" s="32">
        <v>8.4</v>
      </c>
      <c r="C80" s="32">
        <f t="shared" si="6"/>
        <v>17.299999999999997</v>
      </c>
      <c r="D80" s="31" t="s">
        <v>34</v>
      </c>
      <c r="E80" s="31">
        <v>2001</v>
      </c>
      <c r="F80" s="31">
        <f t="shared" si="7"/>
        <v>5</v>
      </c>
    </row>
    <row r="81" spans="1:6" ht="12.75">
      <c r="A81" s="31" t="s">
        <v>58</v>
      </c>
      <c r="B81" s="32">
        <v>45</v>
      </c>
      <c r="C81" s="32">
        <f t="shared" si="6"/>
        <v>19.3</v>
      </c>
      <c r="D81" s="34" t="s">
        <v>48</v>
      </c>
      <c r="E81" s="31">
        <v>2014</v>
      </c>
      <c r="F81" s="31">
        <f t="shared" si="7"/>
        <v>8</v>
      </c>
    </row>
    <row r="82" spans="1:6" ht="12.75">
      <c r="A82" s="31" t="s">
        <v>63</v>
      </c>
      <c r="B82" s="32">
        <v>5</v>
      </c>
      <c r="C82" s="32">
        <f t="shared" si="6"/>
        <v>20.7</v>
      </c>
      <c r="D82" s="31" t="s">
        <v>63</v>
      </c>
      <c r="E82" s="31">
        <v>2014</v>
      </c>
      <c r="F82" s="31">
        <f t="shared" si="7"/>
        <v>8</v>
      </c>
    </row>
    <row r="83" spans="1:6" ht="12.75">
      <c r="A83" s="31" t="s">
        <v>66</v>
      </c>
      <c r="B83" s="32">
        <v>50</v>
      </c>
      <c r="C83" s="32">
        <f t="shared" si="6"/>
        <v>24.3</v>
      </c>
      <c r="D83" s="31" t="s">
        <v>66</v>
      </c>
      <c r="E83" s="31">
        <v>2014</v>
      </c>
      <c r="F83" s="31">
        <f t="shared" si="7"/>
        <v>8</v>
      </c>
    </row>
    <row r="84" spans="1:6" ht="12.75">
      <c r="A84" s="31" t="s">
        <v>28</v>
      </c>
      <c r="B84" s="32">
        <v>65</v>
      </c>
      <c r="C84" s="32">
        <f t="shared" si="6"/>
        <v>39.3</v>
      </c>
      <c r="D84" s="31" t="s">
        <v>65</v>
      </c>
      <c r="E84" s="31">
        <v>0</v>
      </c>
      <c r="F84" s="31">
        <f t="shared" si="7"/>
        <v>2006</v>
      </c>
    </row>
    <row r="85" spans="1:6" ht="12.75">
      <c r="A85" s="31" t="s">
        <v>67</v>
      </c>
      <c r="B85" s="32">
        <v>250</v>
      </c>
      <c r="C85" s="32">
        <f t="shared" si="6"/>
        <v>224.3</v>
      </c>
      <c r="D85" s="31" t="s">
        <v>64</v>
      </c>
      <c r="E85" s="31">
        <v>0</v>
      </c>
      <c r="F85" s="31">
        <f t="shared" si="7"/>
        <v>2006</v>
      </c>
    </row>
    <row r="86" spans="1:6" ht="12.75">
      <c r="A86" s="31" t="s">
        <v>34</v>
      </c>
      <c r="B86" s="32">
        <v>0</v>
      </c>
      <c r="C86" s="21">
        <f t="shared" si="6"/>
        <v>25.7</v>
      </c>
      <c r="D86" s="31" t="s">
        <v>67</v>
      </c>
      <c r="E86" s="31">
        <v>0</v>
      </c>
      <c r="F86" s="31">
        <f t="shared" si="7"/>
        <v>2006</v>
      </c>
    </row>
    <row r="87" spans="1:6" ht="12.75">
      <c r="A87" s="31"/>
      <c r="B87" s="32"/>
      <c r="C87" s="21"/>
      <c r="D87" s="31"/>
      <c r="E87" s="31"/>
      <c r="F87" s="31"/>
    </row>
    <row r="88" spans="1:6" ht="12.75">
      <c r="A88" s="35"/>
      <c r="B88" s="32"/>
      <c r="C88" s="32"/>
      <c r="D88" s="31"/>
      <c r="E88" s="31"/>
      <c r="F88" s="31"/>
    </row>
    <row r="89" spans="1:6" ht="12.75">
      <c r="A89" s="31"/>
      <c r="B89" s="32"/>
      <c r="C89" s="32"/>
      <c r="D89" s="31"/>
      <c r="E89" s="31"/>
      <c r="F89" s="31"/>
    </row>
    <row r="90" spans="1:6" ht="12.75">
      <c r="A90" s="31"/>
      <c r="B90" s="32"/>
      <c r="C90" s="32"/>
      <c r="D90" s="31"/>
      <c r="E90" s="31"/>
      <c r="F90" s="31"/>
    </row>
    <row r="91" spans="1:6" ht="12.75">
      <c r="A91" s="31"/>
      <c r="B91" s="32"/>
      <c r="C91" s="32"/>
      <c r="D91" s="31"/>
      <c r="E91" s="31"/>
      <c r="F91" s="31"/>
    </row>
    <row r="92" spans="1:6" ht="12.75">
      <c r="A92" s="86" t="s">
        <v>15</v>
      </c>
      <c r="B92" s="87"/>
      <c r="C92" s="87"/>
      <c r="D92" s="87"/>
      <c r="E92" s="87"/>
      <c r="F92" s="88"/>
    </row>
    <row r="93" spans="1:6" ht="12.75">
      <c r="A93" s="65" t="s">
        <v>29</v>
      </c>
      <c r="B93" s="66"/>
      <c r="C93" s="67"/>
      <c r="D93" s="65" t="s">
        <v>30</v>
      </c>
      <c r="E93" s="66"/>
      <c r="F93" s="67"/>
    </row>
    <row r="94" spans="1:6" ht="12.75">
      <c r="A94" s="68"/>
      <c r="B94" s="69"/>
      <c r="C94" s="70"/>
      <c r="D94" s="68"/>
      <c r="E94" s="69"/>
      <c r="F94" s="70"/>
    </row>
    <row r="95" spans="1:6" ht="12.75">
      <c r="A95" s="71" t="s">
        <v>42</v>
      </c>
      <c r="B95" s="72"/>
      <c r="C95" s="73"/>
      <c r="D95" s="77" t="s">
        <v>68</v>
      </c>
      <c r="E95" s="78"/>
      <c r="F95" s="79"/>
    </row>
    <row r="96" spans="1:6" ht="12.75">
      <c r="A96" s="74"/>
      <c r="B96" s="75"/>
      <c r="C96" s="76"/>
      <c r="D96" s="80"/>
      <c r="E96" s="81"/>
      <c r="F96" s="82"/>
    </row>
    <row r="97" spans="1:6" ht="12.75">
      <c r="A97" s="83" t="s">
        <v>16</v>
      </c>
      <c r="B97" s="83"/>
      <c r="C97" s="83"/>
      <c r="D97" s="83"/>
      <c r="E97" s="83"/>
      <c r="F97" s="83"/>
    </row>
    <row r="98" spans="1:6" ht="12.75">
      <c r="A98" s="84">
        <v>44584</v>
      </c>
      <c r="B98" s="85"/>
      <c r="C98" s="85"/>
      <c r="D98" s="84">
        <v>44584</v>
      </c>
      <c r="E98" s="85"/>
      <c r="F98" s="85"/>
    </row>
    <row r="99" spans="1:6" ht="12.75">
      <c r="A99" s="85" t="s">
        <v>10</v>
      </c>
      <c r="B99" s="85"/>
      <c r="C99" s="85"/>
      <c r="D99" s="85" t="s">
        <v>11</v>
      </c>
      <c r="E99" s="85"/>
      <c r="F99" s="85"/>
    </row>
    <row r="100" spans="1:6" ht="12.75">
      <c r="A100" s="25" t="s">
        <v>1</v>
      </c>
      <c r="B100" s="25" t="s">
        <v>13</v>
      </c>
      <c r="C100" s="25" t="s">
        <v>14</v>
      </c>
      <c r="D100" s="25" t="s">
        <v>1</v>
      </c>
      <c r="E100" s="25" t="s">
        <v>13</v>
      </c>
      <c r="F100" s="25" t="s">
        <v>14</v>
      </c>
    </row>
    <row r="101" spans="1:6" ht="12.75">
      <c r="A101" s="31" t="s">
        <v>73</v>
      </c>
      <c r="B101" s="32">
        <v>10</v>
      </c>
      <c r="C101" s="32">
        <f>ABS(9.78-B101)</f>
        <v>0.22000000000000064</v>
      </c>
      <c r="D101" s="31" t="s">
        <v>71</v>
      </c>
      <c r="E101" s="31">
        <v>1990</v>
      </c>
      <c r="F101" s="31">
        <f>ABS(1992-E101)</f>
        <v>2</v>
      </c>
    </row>
    <row r="102" spans="1:6" ht="12.75">
      <c r="A102" s="31" t="s">
        <v>49</v>
      </c>
      <c r="B102" s="32">
        <v>10.05</v>
      </c>
      <c r="C102" s="32">
        <f>ABS(9.78-B102)</f>
        <v>0.27000000000000135</v>
      </c>
      <c r="D102" s="31" t="s">
        <v>58</v>
      </c>
      <c r="E102" s="31">
        <v>1994</v>
      </c>
      <c r="F102" s="31">
        <f>ABS(1992-E102)</f>
        <v>2</v>
      </c>
    </row>
    <row r="103" spans="1:6" ht="12.75">
      <c r="A103" s="31" t="s">
        <v>71</v>
      </c>
      <c r="B103" s="32">
        <v>9.4</v>
      </c>
      <c r="C103" s="32">
        <f>ABS(9.78-B103)</f>
        <v>0.379999999999999</v>
      </c>
      <c r="D103" s="31" t="s">
        <v>31</v>
      </c>
      <c r="E103" s="31">
        <v>1995</v>
      </c>
      <c r="F103" s="31">
        <f>ABS(1992-E103)</f>
        <v>3</v>
      </c>
    </row>
    <row r="104" spans="1:6" ht="12.75">
      <c r="A104" s="31" t="s">
        <v>58</v>
      </c>
      <c r="B104" s="32">
        <v>8.72</v>
      </c>
      <c r="C104" s="32">
        <f>ABS(9.78-B104)</f>
        <v>1.0599999999999987</v>
      </c>
      <c r="D104" s="31" t="s">
        <v>72</v>
      </c>
      <c r="E104" s="31">
        <v>1995</v>
      </c>
      <c r="F104" s="31">
        <f>ABS(1992-E104)</f>
        <v>3</v>
      </c>
    </row>
    <row r="105" spans="1:6" ht="12.75">
      <c r="A105" s="31" t="s">
        <v>28</v>
      </c>
      <c r="B105" s="32">
        <v>12.32</v>
      </c>
      <c r="C105" s="32">
        <f>ABS(9.78-B105)</f>
        <v>2.540000000000001</v>
      </c>
      <c r="D105" s="34" t="s">
        <v>48</v>
      </c>
      <c r="E105" s="31">
        <v>1996</v>
      </c>
      <c r="F105" s="31">
        <f>ABS(1992-E105)</f>
        <v>4</v>
      </c>
    </row>
    <row r="106" spans="1:6" ht="12.75">
      <c r="A106" s="31" t="s">
        <v>31</v>
      </c>
      <c r="B106" s="32">
        <v>6.35</v>
      </c>
      <c r="C106" s="32">
        <f>ABS(9.78-B106)</f>
        <v>3.4299999999999997</v>
      </c>
      <c r="D106" s="31" t="s">
        <v>73</v>
      </c>
      <c r="E106" s="31">
        <v>1998</v>
      </c>
      <c r="F106" s="31">
        <f>ABS(1992-E106)</f>
        <v>6</v>
      </c>
    </row>
    <row r="107" spans="1:6" ht="12.75">
      <c r="A107" s="31" t="s">
        <v>54</v>
      </c>
      <c r="B107" s="32">
        <v>6.31</v>
      </c>
      <c r="C107" s="32">
        <f>ABS(9.78-B107)</f>
        <v>3.4699999999999998</v>
      </c>
      <c r="D107" s="31" t="s">
        <v>54</v>
      </c>
      <c r="E107" s="31">
        <v>1986</v>
      </c>
      <c r="F107" s="31">
        <f>ABS(1992-E107)</f>
        <v>6</v>
      </c>
    </row>
    <row r="108" spans="1:6" ht="12.75">
      <c r="A108" s="34" t="s">
        <v>48</v>
      </c>
      <c r="B108" s="32">
        <v>17.84</v>
      </c>
      <c r="C108" s="32">
        <f>ABS(9.78-B108)</f>
        <v>8.06</v>
      </c>
      <c r="D108" s="31" t="s">
        <v>28</v>
      </c>
      <c r="E108" s="31">
        <v>1985</v>
      </c>
      <c r="F108" s="31">
        <f>ABS(1992-E108)</f>
        <v>7</v>
      </c>
    </row>
    <row r="109" spans="1:6" ht="12.75">
      <c r="A109" s="31" t="s">
        <v>72</v>
      </c>
      <c r="B109" s="32">
        <v>0</v>
      </c>
      <c r="C109" s="32">
        <f>ABS(9.78-B109)</f>
        <v>9.78</v>
      </c>
      <c r="D109" s="31" t="s">
        <v>49</v>
      </c>
      <c r="E109" s="31">
        <v>2001</v>
      </c>
      <c r="F109" s="31">
        <f>ABS(1992-E109)</f>
        <v>9</v>
      </c>
    </row>
    <row r="110" spans="1:6" ht="12.75">
      <c r="A110" s="31"/>
      <c r="B110" s="32"/>
      <c r="C110" s="32"/>
      <c r="D110" s="31"/>
      <c r="E110" s="31"/>
      <c r="F110" s="31"/>
    </row>
    <row r="111" spans="1:6" ht="12.75">
      <c r="A111" s="31"/>
      <c r="B111" s="32"/>
      <c r="C111" s="32"/>
      <c r="D111" s="31"/>
      <c r="E111" s="31"/>
      <c r="F111" s="31"/>
    </row>
    <row r="112" spans="1:6" ht="12.75">
      <c r="A112" s="35"/>
      <c r="B112" s="32"/>
      <c r="C112" s="32"/>
      <c r="D112" s="31"/>
      <c r="E112" s="31"/>
      <c r="F112" s="31"/>
    </row>
    <row r="113" spans="1:6" ht="12.75">
      <c r="A113" s="31"/>
      <c r="B113" s="32"/>
      <c r="C113" s="32"/>
      <c r="D113" s="31"/>
      <c r="E113" s="31"/>
      <c r="F113" s="31"/>
    </row>
    <row r="114" spans="1:6" ht="12.75">
      <c r="A114" s="31"/>
      <c r="B114" s="32"/>
      <c r="C114" s="32"/>
      <c r="D114" s="31"/>
      <c r="E114" s="31"/>
      <c r="F114" s="31"/>
    </row>
    <row r="115" spans="1:6" ht="12.75">
      <c r="A115" s="31"/>
      <c r="B115" s="32"/>
      <c r="C115" s="32"/>
      <c r="D115" s="31"/>
      <c r="E115" s="31"/>
      <c r="F115" s="31"/>
    </row>
    <row r="116" spans="1:6" ht="12.75">
      <c r="A116" s="86" t="s">
        <v>15</v>
      </c>
      <c r="B116" s="87"/>
      <c r="C116" s="87"/>
      <c r="D116" s="87"/>
      <c r="E116" s="87"/>
      <c r="F116" s="88"/>
    </row>
    <row r="117" spans="1:6" ht="12.75">
      <c r="A117" s="65" t="s">
        <v>29</v>
      </c>
      <c r="B117" s="66"/>
      <c r="C117" s="67"/>
      <c r="D117" s="65" t="s">
        <v>30</v>
      </c>
      <c r="E117" s="66"/>
      <c r="F117" s="67"/>
    </row>
    <row r="118" spans="1:6" ht="12.75">
      <c r="A118" s="68"/>
      <c r="B118" s="69"/>
      <c r="C118" s="70"/>
      <c r="D118" s="68"/>
      <c r="E118" s="69"/>
      <c r="F118" s="70"/>
    </row>
    <row r="119" spans="1:6" ht="12.75">
      <c r="A119" s="71" t="s">
        <v>75</v>
      </c>
      <c r="B119" s="72"/>
      <c r="C119" s="73"/>
      <c r="D119" s="77" t="s">
        <v>76</v>
      </c>
      <c r="E119" s="78"/>
      <c r="F119" s="79"/>
    </row>
    <row r="120" spans="1:6" ht="12.75">
      <c r="A120" s="74"/>
      <c r="B120" s="75"/>
      <c r="C120" s="76"/>
      <c r="D120" s="80"/>
      <c r="E120" s="81"/>
      <c r="F120" s="82"/>
    </row>
  </sheetData>
  <sheetProtection/>
  <mergeCells count="50">
    <mergeCell ref="A117:C118"/>
    <mergeCell ref="D117:F118"/>
    <mergeCell ref="A119:C120"/>
    <mergeCell ref="D119:F120"/>
    <mergeCell ref="A97:F97"/>
    <mergeCell ref="A98:C98"/>
    <mergeCell ref="D98:F98"/>
    <mergeCell ref="A99:C99"/>
    <mergeCell ref="D99:F99"/>
    <mergeCell ref="A116:F116"/>
    <mergeCell ref="A69:C70"/>
    <mergeCell ref="D69:F70"/>
    <mergeCell ref="A71:C72"/>
    <mergeCell ref="D71:F72"/>
    <mergeCell ref="A49:F49"/>
    <mergeCell ref="A50:C50"/>
    <mergeCell ref="D50:F50"/>
    <mergeCell ref="A51:C51"/>
    <mergeCell ref="D51:F51"/>
    <mergeCell ref="A68:F68"/>
    <mergeCell ref="A21:C22"/>
    <mergeCell ref="D21:F22"/>
    <mergeCell ref="A23:C24"/>
    <mergeCell ref="D23:F24"/>
    <mergeCell ref="A1:F1"/>
    <mergeCell ref="A2:C2"/>
    <mergeCell ref="D2:F2"/>
    <mergeCell ref="A3:C3"/>
    <mergeCell ref="D3:F3"/>
    <mergeCell ref="A20:F20"/>
    <mergeCell ref="A45:C46"/>
    <mergeCell ref="D45:F46"/>
    <mergeCell ref="A47:C48"/>
    <mergeCell ref="D47:F48"/>
    <mergeCell ref="A25:F25"/>
    <mergeCell ref="A26:C26"/>
    <mergeCell ref="D26:F26"/>
    <mergeCell ref="A27:C27"/>
    <mergeCell ref="D27:F27"/>
    <mergeCell ref="A44:F44"/>
    <mergeCell ref="A93:C94"/>
    <mergeCell ref="D93:F94"/>
    <mergeCell ref="A95:C96"/>
    <mergeCell ref="D95:F96"/>
    <mergeCell ref="A73:F73"/>
    <mergeCell ref="A74:C74"/>
    <mergeCell ref="D74:F74"/>
    <mergeCell ref="A75:C75"/>
    <mergeCell ref="D75:F75"/>
    <mergeCell ref="A92:F9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2022-01-30T21:45:48Z</dcterms:modified>
  <cp:category/>
  <cp:version/>
  <cp:contentType/>
  <cp:contentStatus/>
</cp:coreProperties>
</file>