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<sst xmlns="http://schemas.openxmlformats.org/spreadsheetml/2006/main" count="213" uniqueCount="71">
  <si>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</si>
  <si>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</si>
  <si>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</si>
  <si>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</si>
  <si>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</si>
  <si>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</si>
  <si>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</si>
  <si>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</si>
  <si>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</si>
  <si>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</si>
  <si>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</si>
  <si>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</si>
  <si>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</si>
  <si>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</si>
  <si>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</si>
  <si>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</si>
  <si>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</si>
  <si>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</si>
  <si>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</si>
  <si>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</si>
  <si>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</si>
  <si>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</si>
  <si>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</si>
  <si>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</si>
  <si>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</si>
  <si>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</si>
  <si>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</si>
  <si>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</si>
  <si>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</si>
  <si>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</si>
  <si>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</si>
  <si>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GYPSY QUIZZERS</t>
  </si>
  <si>
    <t>4 SMARTIES AND A TUBE</t>
  </si>
  <si>
    <t>The Forge Inn - Glenfield - Sunday Night Quiz League #65</t>
  </si>
  <si>
    <t>DINGBATS</t>
  </si>
  <si>
    <t>LAST AGAIN</t>
  </si>
  <si>
    <t>FORGIES</t>
  </si>
  <si>
    <t>TRENCH BLOCKS</t>
  </si>
  <si>
    <r>
      <rPr>
        <b/>
        <sz val="10"/>
        <color indexed="17"/>
        <rFont val="Arial"/>
        <family val="2"/>
      </rPr>
      <t>last again</t>
    </r>
    <r>
      <rPr>
        <b/>
        <sz val="10"/>
        <rFont val="Arial"/>
        <family val="2"/>
      </rPr>
      <t xml:space="preserve"> and forgies = 5</t>
    </r>
  </si>
  <si>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>s &amp; chalfonts = 11</t>
    </r>
  </si>
  <si>
    <t>DNF</t>
  </si>
  <si>
    <t>NC</t>
  </si>
  <si>
    <t>NO NAME</t>
  </si>
  <si>
    <t>DORRIS DYNAMOS</t>
  </si>
  <si>
    <t>CROC MONSIUER</t>
  </si>
  <si>
    <t>FAMOUS FACES</t>
  </si>
  <si>
    <t>Croc Monsiuer = 2 Points</t>
  </si>
  <si>
    <t>Chalfonts = 11</t>
  </si>
  <si>
    <t>MISSING LETTERS</t>
  </si>
  <si>
    <t>TRIXXXIE</t>
  </si>
  <si>
    <t>RED LORRY, YELLOW LORRY, ORANGE LORRY</t>
  </si>
  <si>
    <t>UNIVERSLLY CHAALLANGED</t>
  </si>
  <si>
    <t>SCARLETT</t>
  </si>
  <si>
    <t xml:space="preserve">IN THE CORNER </t>
  </si>
  <si>
    <t>UNIVERSALLY CHALLANGED = 1</t>
  </si>
  <si>
    <r>
      <rPr>
        <b/>
        <sz val="10"/>
        <color indexed="17"/>
        <rFont val="Arial"/>
        <family val="2"/>
      </rPr>
      <t>IN THE CORNER</t>
    </r>
    <r>
      <rPr>
        <b/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CHALFONTS</t>
    </r>
    <r>
      <rPr>
        <b/>
        <sz val="10"/>
        <rFont val="Arial"/>
        <family val="2"/>
      </rPr>
      <t xml:space="preserve"> = 10</t>
    </r>
  </si>
  <si>
    <t>IN THE CORNER</t>
  </si>
  <si>
    <t>RED LORR, YELLOW LORRY, ORANGE LORRY</t>
  </si>
  <si>
    <t>UNIVERSLLY CHALLANGED</t>
  </si>
  <si>
    <t>QUIZ TRUSS</t>
  </si>
  <si>
    <t>QUIZ TRUSS = 5</t>
  </si>
  <si>
    <t>CHALFONTS = 11</t>
  </si>
  <si>
    <t>TOP 5'S</t>
  </si>
  <si>
    <t>QUIZZ TRUSS</t>
  </si>
  <si>
    <t>BRADSHAWS BABES</t>
  </si>
  <si>
    <t>D.A.M.P</t>
  </si>
  <si>
    <t>THE REVELLERS</t>
  </si>
  <si>
    <t>14 = 4 smarties and a tube</t>
  </si>
  <si>
    <t>last Again = 7</t>
  </si>
  <si>
    <t>ANAGRAMS</t>
  </si>
  <si>
    <t>DAMP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</si>
</sst>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4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2.75">
      <c r="A2" s="49" t="s">
        <v>8</v>
      </c>
      <c r="B2" s="50"/>
      <c r="C2" s="50"/>
      <c r="D2" s="50"/>
      <c r="E2" s="50"/>
      <c r="F2" s="50"/>
      <c r="G2" s="50"/>
      <c r="H2" s="51">
        <v>5</v>
      </c>
      <c r="I2" s="51"/>
      <c r="J2" s="51"/>
      <c r="K2" s="51"/>
      <c r="L2" s="51"/>
      <c r="M2" s="52"/>
      <c r="N2"/>
    </row>
    <row r="3" spans="1:14" ht="12.75" customHeight="1">
      <c r="A3" s="53" t="s">
        <v>0</v>
      </c>
      <c r="B3" s="55" t="s">
        <v>1</v>
      </c>
      <c r="C3" s="28"/>
      <c r="D3" s="57" t="s">
        <v>12</v>
      </c>
      <c r="E3" s="57"/>
      <c r="F3" s="57"/>
      <c r="G3" s="57"/>
      <c r="H3" s="57"/>
      <c r="I3" s="57"/>
      <c r="J3" s="57"/>
      <c r="K3" s="57"/>
      <c r="L3" s="57"/>
      <c r="M3" s="53" t="s">
        <v>2</v>
      </c>
      <c r="N3" s="7" t="s">
        <v>6</v>
      </c>
    </row>
    <row r="4" spans="1:14" ht="12.75">
      <c r="A4" s="54"/>
      <c r="B4" s="56"/>
      <c r="C4" s="29" t="s">
        <v>19</v>
      </c>
      <c r="D4" s="2">
        <v>44836</v>
      </c>
      <c r="E4" s="2">
        <f>D4+7</f>
        <v>44843</v>
      </c>
      <c r="F4" s="2">
        <v>44857</v>
      </c>
      <c r="G4" s="2">
        <f>F4+7</f>
        <v>44864</v>
      </c>
      <c r="H4" s="2">
        <f>G4+7</f>
        <v>44871</v>
      </c>
      <c r="I4" s="2">
        <f>H4+7</f>
        <v>44878</v>
      </c>
      <c r="J4" s="39">
        <f>I4+7</f>
        <v>44885</v>
      </c>
      <c r="K4" s="2">
        <v>44899</v>
      </c>
      <c r="L4" s="2"/>
      <c r="M4" s="54"/>
      <c r="N4" s="7" t="s">
        <v>7</v>
      </c>
    </row>
    <row r="5" spans="1:14" s="23" customFormat="1" ht="12.75" customHeight="1">
      <c r="A5" s="24">
        <v>1</v>
      </c>
      <c r="B5" s="40" t="s">
        <v>30</v>
      </c>
      <c r="C5" s="21">
        <f>COUNTIF(D5:K5,"&lt;&gt;")</f>
        <v>5</v>
      </c>
      <c r="D5" s="3">
        <v>63.5</v>
      </c>
      <c r="E5" s="33">
        <v>57.5</v>
      </c>
      <c r="F5" s="24">
        <v>56</v>
      </c>
      <c r="G5" s="33">
        <v>63</v>
      </c>
      <c r="H5" s="24">
        <v>63.5</v>
      </c>
      <c r="I5" s="3"/>
      <c r="J5" s="33"/>
      <c r="K5" s="3"/>
      <c r="L5" s="3"/>
      <c r="M5" s="3">
        <f>SUM(D5:L5)</f>
        <v>303.5</v>
      </c>
      <c r="N5" s="22">
        <f aca="true" t="shared" si="0" ref="N5:N10">M5/C5</f>
        <v>60.7</v>
      </c>
    </row>
    <row r="6" spans="1:14" s="23" customFormat="1" ht="12.75">
      <c r="A6" s="24">
        <f aca="true" t="shared" si="1" ref="A6:A24">A5+1</f>
        <v>2</v>
      </c>
      <c r="B6" s="41" t="s">
        <v>32</v>
      </c>
      <c r="C6" s="21">
        <f>COUNTIF(D6:K6,"&lt;&gt;")</f>
        <v>5</v>
      </c>
      <c r="D6" s="3">
        <v>45.5</v>
      </c>
      <c r="E6" s="33">
        <v>49</v>
      </c>
      <c r="F6" s="24">
        <v>61.5</v>
      </c>
      <c r="G6" s="33">
        <v>50</v>
      </c>
      <c r="H6" s="24">
        <v>63.5</v>
      </c>
      <c r="I6" s="3"/>
      <c r="J6" s="33"/>
      <c r="K6" s="3"/>
      <c r="L6" s="3"/>
      <c r="M6" s="3">
        <f>SUM(D6:L6)</f>
        <v>269.5</v>
      </c>
      <c r="N6" s="22">
        <f t="shared" si="0"/>
        <v>53.9</v>
      </c>
    </row>
    <row r="7" spans="1:14" s="23" customFormat="1" ht="12.75">
      <c r="A7" s="24">
        <f t="shared" si="1"/>
        <v>3</v>
      </c>
      <c r="B7" s="41" t="s">
        <v>31</v>
      </c>
      <c r="C7" s="21">
        <f>COUNTIF(D7:K7,"&lt;&gt;")</f>
        <v>5</v>
      </c>
      <c r="D7" s="3">
        <v>40.5</v>
      </c>
      <c r="E7" s="33">
        <v>48</v>
      </c>
      <c r="F7" s="35">
        <v>47.5</v>
      </c>
      <c r="G7" s="33">
        <v>54</v>
      </c>
      <c r="H7" s="24">
        <v>58</v>
      </c>
      <c r="I7" s="3"/>
      <c r="J7" s="33"/>
      <c r="K7" s="3"/>
      <c r="L7" s="3"/>
      <c r="M7" s="3">
        <f>SUM(D7:L7)</f>
        <v>248</v>
      </c>
      <c r="N7" s="22">
        <f t="shared" si="0"/>
        <v>49.6</v>
      </c>
    </row>
    <row r="8" spans="1:14" s="23" customFormat="1" ht="12" customHeight="1">
      <c r="A8" s="24">
        <f t="shared" si="1"/>
        <v>4</v>
      </c>
      <c r="B8" s="41" t="s">
        <v>35</v>
      </c>
      <c r="C8" s="21">
        <f>COUNTIF(D8:K8,"&lt;&gt;")</f>
        <v>5</v>
      </c>
      <c r="D8" s="3">
        <v>34.5</v>
      </c>
      <c r="E8" s="33">
        <v>38.5</v>
      </c>
      <c r="F8" s="24">
        <v>44</v>
      </c>
      <c r="G8" s="33">
        <v>39.5</v>
      </c>
      <c r="H8" s="24">
        <v>50</v>
      </c>
      <c r="I8" s="3"/>
      <c r="J8" s="33"/>
      <c r="K8" s="3"/>
      <c r="L8" s="3"/>
      <c r="M8" s="3">
        <f>SUM(D8:L8)</f>
        <v>206.5</v>
      </c>
      <c r="N8" s="22">
        <f t="shared" si="0"/>
        <v>41.3</v>
      </c>
    </row>
    <row r="9" spans="1:14" s="23" customFormat="1" ht="12.75">
      <c r="A9" s="24">
        <f t="shared" si="1"/>
        <v>5</v>
      </c>
      <c r="B9" s="31" t="s">
        <v>56</v>
      </c>
      <c r="C9" s="21">
        <f>COUNTIF(D9:K9,"&lt;&gt;")</f>
        <v>3</v>
      </c>
      <c r="D9" s="3"/>
      <c r="E9" s="33"/>
      <c r="F9" s="24">
        <v>58.5</v>
      </c>
      <c r="G9" s="33">
        <v>50.5</v>
      </c>
      <c r="H9" s="24">
        <v>65</v>
      </c>
      <c r="I9" s="3"/>
      <c r="J9" s="33"/>
      <c r="K9" s="3"/>
      <c r="L9" s="3"/>
      <c r="M9" s="3">
        <f>SUM(D9:L9)</f>
        <v>174</v>
      </c>
      <c r="N9" s="22">
        <f t="shared" si="0"/>
        <v>58</v>
      </c>
    </row>
    <row r="10" spans="1:14" s="23" customFormat="1" ht="12.75">
      <c r="A10" s="24">
        <f t="shared" si="1"/>
        <v>6</v>
      </c>
      <c r="B10" s="31" t="s">
        <v>66</v>
      </c>
      <c r="C10" s="21">
        <f>COUNTIF(D10:K10,"&lt;&gt;")</f>
        <v>1</v>
      </c>
      <c r="D10" s="3"/>
      <c r="E10" s="33"/>
      <c r="F10" s="24"/>
      <c r="G10" s="33"/>
      <c r="H10" s="24">
        <v>60.5</v>
      </c>
      <c r="I10" s="3"/>
      <c r="J10" s="33"/>
      <c r="K10" s="3"/>
      <c r="L10" s="3"/>
      <c r="M10" s="3">
        <f>SUM(D10:L10)</f>
        <v>60.5</v>
      </c>
      <c r="N10" s="22">
        <f t="shared" si="0"/>
        <v>60.5</v>
      </c>
    </row>
    <row r="11" spans="1:14" s="23" customFormat="1" ht="12.75">
      <c r="A11" s="24">
        <f t="shared" si="1"/>
        <v>7</v>
      </c>
      <c r="B11" s="31" t="s">
        <v>70</v>
      </c>
      <c r="C11" s="21">
        <f>COUNTIF(D11:K11,"&lt;&gt;")</f>
        <v>1</v>
      </c>
      <c r="D11" s="3"/>
      <c r="E11" s="33"/>
      <c r="F11" s="24"/>
      <c r="G11" s="33"/>
      <c r="H11" s="24">
        <v>53.5</v>
      </c>
      <c r="I11" s="3"/>
      <c r="J11" s="33"/>
      <c r="K11" s="3"/>
      <c r="L11" s="3"/>
      <c r="M11" s="3">
        <f>SUM(D11:L11)</f>
        <v>53.5</v>
      </c>
      <c r="N11" s="22">
        <f>M11/C11</f>
        <v>53.5</v>
      </c>
    </row>
    <row r="12" spans="1:14" s="23" customFormat="1" ht="12.75">
      <c r="A12" s="24">
        <f t="shared" si="1"/>
        <v>8</v>
      </c>
      <c r="B12" s="31" t="s">
        <v>57</v>
      </c>
      <c r="C12" s="21">
        <f>COUNTIF(D12:K12,"&lt;&gt;")</f>
        <v>1</v>
      </c>
      <c r="D12" s="3"/>
      <c r="E12" s="33"/>
      <c r="F12" s="24">
        <v>50</v>
      </c>
      <c r="G12" s="33"/>
      <c r="H12" s="24"/>
      <c r="I12" s="3"/>
      <c r="J12" s="33"/>
      <c r="K12" s="3"/>
      <c r="L12" s="3"/>
      <c r="M12" s="3">
        <f>SUM(D12:L12)</f>
        <v>50</v>
      </c>
      <c r="N12" s="22">
        <f>M12/C12</f>
        <v>50</v>
      </c>
    </row>
    <row r="13" spans="1:14" s="23" customFormat="1" ht="12.75">
      <c r="A13" s="24">
        <f t="shared" si="1"/>
        <v>9</v>
      </c>
      <c r="B13" s="31" t="s">
        <v>43</v>
      </c>
      <c r="C13" s="21">
        <f>COUNTIF(D13:K13,"&lt;&gt;")</f>
        <v>1</v>
      </c>
      <c r="D13" s="32"/>
      <c r="E13" s="33">
        <v>47.5</v>
      </c>
      <c r="F13" s="24"/>
      <c r="G13" s="33"/>
      <c r="H13" s="24"/>
      <c r="I13" s="3"/>
      <c r="J13" s="33"/>
      <c r="K13" s="3"/>
      <c r="L13" s="3"/>
      <c r="M13" s="3">
        <f>SUM(D13:L13)</f>
        <v>47.5</v>
      </c>
      <c r="N13" s="22">
        <f>M13/C13</f>
        <v>47.5</v>
      </c>
    </row>
    <row r="14" spans="1:14" s="23" customFormat="1" ht="12.75">
      <c r="A14" s="24">
        <f t="shared" si="1"/>
        <v>10</v>
      </c>
      <c r="B14" s="31" t="s">
        <v>44</v>
      </c>
      <c r="C14" s="21">
        <f>COUNTIF(D14:K14,"&lt;&gt;")</f>
        <v>1</v>
      </c>
      <c r="D14" s="32"/>
      <c r="E14" s="33">
        <v>46.5</v>
      </c>
      <c r="F14" s="24"/>
      <c r="G14" s="33"/>
      <c r="H14" s="24"/>
      <c r="I14" s="3"/>
      <c r="J14" s="33"/>
      <c r="K14" s="3"/>
      <c r="L14" s="3"/>
      <c r="M14" s="3">
        <f>SUM(D14:L14)</f>
        <v>46.5</v>
      </c>
      <c r="N14" s="22">
        <f>M14/C14</f>
        <v>46.5</v>
      </c>
    </row>
    <row r="15" spans="1:14" s="23" customFormat="1" ht="12.75">
      <c r="A15" s="24">
        <f t="shared" si="1"/>
        <v>11</v>
      </c>
      <c r="B15" s="31" t="s">
        <v>63</v>
      </c>
      <c r="C15" s="21">
        <f>COUNTIF(D15:K15,"&lt;&gt;")</f>
        <v>1</v>
      </c>
      <c r="D15" s="3"/>
      <c r="E15" s="33"/>
      <c r="F15" s="24"/>
      <c r="G15" s="33">
        <v>40</v>
      </c>
      <c r="H15" s="24"/>
      <c r="I15" s="3"/>
      <c r="J15" s="33"/>
      <c r="K15" s="3"/>
      <c r="L15" s="3"/>
      <c r="M15" s="3">
        <f>SUM(D15:L15)</f>
        <v>40</v>
      </c>
      <c r="N15" s="22">
        <f aca="true" t="shared" si="2" ref="N15:N21">M15/C15</f>
        <v>40</v>
      </c>
    </row>
    <row r="16" spans="1:14" s="23" customFormat="1" ht="12.75">
      <c r="A16" s="24">
        <f t="shared" si="1"/>
        <v>12</v>
      </c>
      <c r="B16" s="31" t="s">
        <v>58</v>
      </c>
      <c r="C16" s="21">
        <f>COUNTIF(D16:K16,"&lt;&gt;")</f>
        <v>1</v>
      </c>
      <c r="D16" s="3"/>
      <c r="E16" s="33"/>
      <c r="F16" s="24">
        <v>36.5</v>
      </c>
      <c r="G16" s="33"/>
      <c r="H16" s="24"/>
      <c r="I16" s="3"/>
      <c r="J16" s="33"/>
      <c r="K16" s="3"/>
      <c r="L16" s="3"/>
      <c r="M16" s="3">
        <f>SUM(D16:L16)</f>
        <v>36.5</v>
      </c>
      <c r="N16" s="22">
        <f t="shared" si="2"/>
        <v>36.5</v>
      </c>
    </row>
    <row r="17" spans="1:14" s="23" customFormat="1" ht="12.75">
      <c r="A17" s="24">
        <f t="shared" si="1"/>
        <v>13</v>
      </c>
      <c r="B17" s="30" t="s">
        <v>42</v>
      </c>
      <c r="C17" s="21">
        <f>COUNTIF(D17:K17,"&lt;&gt;")</f>
        <v>1</v>
      </c>
      <c r="D17" s="3"/>
      <c r="E17" s="33">
        <v>33.5</v>
      </c>
      <c r="F17" s="24"/>
      <c r="G17" s="33"/>
      <c r="H17" s="24"/>
      <c r="I17" s="3"/>
      <c r="J17" s="33"/>
      <c r="K17" s="3"/>
      <c r="L17" s="3"/>
      <c r="M17" s="3">
        <f>SUM(D17:L17)</f>
        <v>33.5</v>
      </c>
      <c r="N17" s="22">
        <f t="shared" si="2"/>
        <v>33.5</v>
      </c>
    </row>
    <row r="18" spans="1:14" s="23" customFormat="1" ht="12.75">
      <c r="A18" s="24">
        <f t="shared" si="1"/>
        <v>14</v>
      </c>
      <c r="B18" s="31" t="s">
        <v>49</v>
      </c>
      <c r="C18" s="21">
        <f>COUNTIF(D18:K18,"&lt;&gt;")</f>
        <v>1</v>
      </c>
      <c r="D18" s="3"/>
      <c r="E18" s="33"/>
      <c r="F18" s="24">
        <v>30.5</v>
      </c>
      <c r="G18" s="33"/>
      <c r="H18" s="24"/>
      <c r="I18" s="3"/>
      <c r="J18" s="33"/>
      <c r="K18" s="3"/>
      <c r="L18" s="3"/>
      <c r="M18" s="3">
        <f>SUM(D18:L18)</f>
        <v>30.5</v>
      </c>
      <c r="N18" s="22">
        <f t="shared" si="2"/>
        <v>30.5</v>
      </c>
    </row>
    <row r="19" spans="1:14" s="23" customFormat="1" ht="12.75">
      <c r="A19" s="24">
        <f t="shared" si="1"/>
        <v>15</v>
      </c>
      <c r="B19" s="30" t="s">
        <v>52</v>
      </c>
      <c r="C19" s="21">
        <f>COUNTIF(D19:K19,"&lt;&gt;")</f>
        <v>1</v>
      </c>
      <c r="D19" s="3"/>
      <c r="E19" s="33"/>
      <c r="F19" s="24">
        <v>27</v>
      </c>
      <c r="G19" s="33"/>
      <c r="H19" s="24"/>
      <c r="I19" s="3"/>
      <c r="J19" s="33"/>
      <c r="K19" s="3"/>
      <c r="L19" s="3"/>
      <c r="M19" s="3">
        <f>SUM(D19:L19)</f>
        <v>27</v>
      </c>
      <c r="N19" s="22">
        <f t="shared" si="2"/>
        <v>27</v>
      </c>
    </row>
    <row r="20" spans="1:14" s="23" customFormat="1" ht="12.75">
      <c r="A20" s="24">
        <f t="shared" si="1"/>
        <v>16</v>
      </c>
      <c r="B20" s="41" t="s">
        <v>36</v>
      </c>
      <c r="C20" s="21">
        <f>COUNTIF(D20:K20,"&lt;&gt;")</f>
        <v>1</v>
      </c>
      <c r="D20" s="3">
        <v>26</v>
      </c>
      <c r="E20" s="33"/>
      <c r="F20" s="24"/>
      <c r="G20" s="33"/>
      <c r="H20" s="24"/>
      <c r="I20" s="3"/>
      <c r="J20" s="33"/>
      <c r="K20" s="3"/>
      <c r="L20" s="3"/>
      <c r="M20" s="3">
        <f>SUM(D20:L20)</f>
        <v>26</v>
      </c>
      <c r="N20" s="22">
        <f t="shared" si="2"/>
        <v>26</v>
      </c>
    </row>
    <row r="21" spans="1:14" s="23" customFormat="1" ht="12.75">
      <c r="A21" s="24">
        <f t="shared" si="1"/>
        <v>17</v>
      </c>
      <c r="B21" s="31" t="s">
        <v>42</v>
      </c>
      <c r="C21" s="21">
        <f>COUNTIF(D21:K21,"&lt;&gt;")</f>
        <v>1</v>
      </c>
      <c r="D21" s="3"/>
      <c r="E21" s="33"/>
      <c r="F21" s="24">
        <v>21.5</v>
      </c>
      <c r="G21" s="33"/>
      <c r="H21" s="24"/>
      <c r="I21" s="3"/>
      <c r="J21" s="33"/>
      <c r="K21" s="3"/>
      <c r="L21" s="3"/>
      <c r="M21" s="3">
        <f>SUM(D21:L21)</f>
        <v>21.5</v>
      </c>
      <c r="N21" s="22">
        <f t="shared" si="2"/>
        <v>21.5</v>
      </c>
    </row>
    <row r="22" spans="1:14" s="23" customFormat="1" ht="13.5" customHeight="1">
      <c r="A22" s="24">
        <f t="shared" si="1"/>
        <v>18</v>
      </c>
      <c r="B22" s="31" t="s">
        <v>41</v>
      </c>
      <c r="C22" s="21">
        <f>COUNTIF(D22:K22,"&lt;&gt;")</f>
        <v>1</v>
      </c>
      <c r="D22" s="3"/>
      <c r="E22" s="33">
        <v>20</v>
      </c>
      <c r="F22" s="24"/>
      <c r="G22" s="33"/>
      <c r="H22" s="24"/>
      <c r="I22" s="3"/>
      <c r="J22" s="33"/>
      <c r="K22" s="3"/>
      <c r="L22" s="3"/>
      <c r="M22" s="3">
        <f>SUM(D22:L22)</f>
        <v>20</v>
      </c>
      <c r="N22" s="22">
        <f>M22/C22</f>
        <v>20</v>
      </c>
    </row>
    <row r="23" spans="1:14" s="23" customFormat="1" ht="13.5" customHeight="1">
      <c r="A23" s="24">
        <f t="shared" si="1"/>
        <v>19</v>
      </c>
      <c r="B23" s="31" t="s">
        <v>64</v>
      </c>
      <c r="C23" s="21">
        <f>COUNTIF(D23:K23,"&lt;&gt;")</f>
        <v>1</v>
      </c>
      <c r="D23" s="3"/>
      <c r="E23" s="33"/>
      <c r="F23" s="24"/>
      <c r="G23" s="33"/>
      <c r="H23" s="24">
        <v>16</v>
      </c>
      <c r="I23" s="3"/>
      <c r="J23" s="33"/>
      <c r="K23" s="3"/>
      <c r="L23" s="3"/>
      <c r="M23" s="3">
        <f>SUM(D23:L23)</f>
        <v>16</v>
      </c>
      <c r="N23" s="22">
        <f>M23/C23</f>
        <v>16</v>
      </c>
    </row>
    <row r="24" spans="1:14" s="23" customFormat="1" ht="12.75">
      <c r="A24" s="24">
        <f t="shared" si="1"/>
        <v>20</v>
      </c>
      <c r="B24" s="41" t="s">
        <v>37</v>
      </c>
      <c r="C24" s="21">
        <f>COUNTIF(D24:K24,"&lt;&gt;")</f>
        <v>1</v>
      </c>
      <c r="D24" s="32" t="s">
        <v>40</v>
      </c>
      <c r="E24" s="33"/>
      <c r="F24" s="24"/>
      <c r="G24" s="33"/>
      <c r="H24" s="24"/>
      <c r="I24" s="3"/>
      <c r="J24" s="33"/>
      <c r="K24" s="3"/>
      <c r="L24" s="3"/>
      <c r="M24" s="3">
        <f>SUM(D24:L24)</f>
        <v>0</v>
      </c>
      <c r="N24" s="22">
        <f>M24/C24</f>
        <v>0</v>
      </c>
    </row>
    <row r="25" spans="1:14" ht="12.75">
      <c r="A25" s="61" t="s">
        <v>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</row>
    <row r="26" spans="1:14" ht="12.7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</row>
    <row r="27" spans="1:14" ht="12.75">
      <c r="A27" s="60" t="s">
        <v>3</v>
      </c>
      <c r="B27" s="59" t="s">
        <v>5</v>
      </c>
      <c r="C27" s="27" t="s">
        <v>7</v>
      </c>
      <c r="D27" s="7">
        <f>SUM(D5:D24)/D29</f>
        <v>35</v>
      </c>
      <c r="E27" s="7">
        <f>SUM(E5:E24)/E29</f>
        <v>42.5625</v>
      </c>
      <c r="F27" s="7">
        <f>SUM(F5:F24)/F29</f>
        <v>43.3</v>
      </c>
      <c r="G27" s="7">
        <f>SUM(G5:G24)/G29</f>
        <v>49.5</v>
      </c>
      <c r="H27" s="7">
        <f>SUM(H5:H24)/H29</f>
        <v>53.75</v>
      </c>
      <c r="I27" s="7"/>
      <c r="J27" s="33"/>
      <c r="K27" s="7"/>
      <c r="L27" s="7"/>
      <c r="M27" s="4"/>
      <c r="N27" s="13"/>
    </row>
    <row r="28" spans="1:14" ht="12.75">
      <c r="A28" s="60"/>
      <c r="B28" s="59"/>
      <c r="C28" s="27" t="s">
        <v>20</v>
      </c>
      <c r="D28" s="7">
        <f>MAX(D5:D24)</f>
        <v>63.5</v>
      </c>
      <c r="E28" s="7">
        <f>MAX(E5:E24)</f>
        <v>57.5</v>
      </c>
      <c r="F28" s="7">
        <f>MAX(F5:F24)</f>
        <v>61.5</v>
      </c>
      <c r="G28" s="7">
        <f>MAX(G5:G24)</f>
        <v>63</v>
      </c>
      <c r="H28" s="7">
        <f>MAX(H5:H24)</f>
        <v>65</v>
      </c>
      <c r="I28" s="7"/>
      <c r="J28" s="33"/>
      <c r="K28" s="7"/>
      <c r="L28" s="7"/>
      <c r="M28" s="11"/>
      <c r="N28" s="12"/>
    </row>
    <row r="29" spans="1:14" ht="12.75">
      <c r="A29" s="60"/>
      <c r="B29" s="59"/>
      <c r="C29" s="27" t="s">
        <v>6</v>
      </c>
      <c r="D29" s="9">
        <f>COUNTIF(D5:D24,"&lt;&gt;")</f>
        <v>6</v>
      </c>
      <c r="E29" s="9">
        <f>COUNTIF(E5:E24,"&lt;&gt;")</f>
        <v>8</v>
      </c>
      <c r="F29" s="9">
        <f>COUNTIF(F5:F24,"&lt;&gt;")</f>
        <v>10</v>
      </c>
      <c r="G29" s="9">
        <f>COUNTIF(G5:G24,"&lt;&gt;")</f>
        <v>6</v>
      </c>
      <c r="H29" s="9">
        <f>COUNTIF(H5:H24,"&lt;&gt;")</f>
        <v>8</v>
      </c>
      <c r="I29" s="9"/>
      <c r="J29" s="33"/>
      <c r="K29" s="9"/>
      <c r="L29" s="9"/>
      <c r="M29" s="13"/>
      <c r="N29" s="12"/>
    </row>
    <row r="30" spans="1:14" ht="12.75">
      <c r="A30" s="60"/>
      <c r="B30" s="58" t="s">
        <v>4</v>
      </c>
      <c r="C30" s="26" t="s">
        <v>21</v>
      </c>
      <c r="D30" s="6" t="s">
        <v>17</v>
      </c>
      <c r="E30" s="6" t="s">
        <v>17</v>
      </c>
      <c r="F30" s="6" t="s">
        <v>17</v>
      </c>
      <c r="G30" s="6" t="s">
        <v>17</v>
      </c>
      <c r="H30" s="6" t="s">
        <v>17</v>
      </c>
      <c r="I30" s="6"/>
      <c r="J30" s="33"/>
      <c r="K30" s="6"/>
      <c r="L30" s="6"/>
      <c r="M30" s="14"/>
      <c r="N30" s="12"/>
    </row>
    <row r="31" spans="1:14" ht="12.75">
      <c r="A31" s="60"/>
      <c r="B31" s="58"/>
      <c r="C31" s="26" t="s">
        <v>22</v>
      </c>
      <c r="D31" s="6" t="s">
        <v>26</v>
      </c>
      <c r="E31" s="6" t="s">
        <v>26</v>
      </c>
      <c r="F31" s="6" t="s">
        <v>26</v>
      </c>
      <c r="G31" s="6" t="s">
        <v>26</v>
      </c>
      <c r="H31" s="6" t="s">
        <v>26</v>
      </c>
      <c r="I31" s="6"/>
      <c r="J31" s="33"/>
      <c r="K31" s="6"/>
      <c r="L31" s="18"/>
      <c r="M31" s="15"/>
      <c r="N31" s="16"/>
    </row>
    <row r="32" spans="1:14" ht="12.75">
      <c r="A32" s="60"/>
      <c r="B32" s="58"/>
      <c r="C32" s="26" t="s">
        <v>23</v>
      </c>
      <c r="D32" s="36" t="s">
        <v>34</v>
      </c>
      <c r="E32" s="36" t="s">
        <v>45</v>
      </c>
      <c r="F32" s="36" t="s">
        <v>48</v>
      </c>
      <c r="G32" s="36" t="s">
        <v>62</v>
      </c>
      <c r="H32" s="36" t="s">
        <v>69</v>
      </c>
      <c r="I32" s="6"/>
      <c r="J32" s="33"/>
      <c r="K32" s="6"/>
      <c r="L32" s="6"/>
      <c r="M32" s="15"/>
      <c r="N32" s="16"/>
    </row>
    <row r="33" spans="1:14" ht="12.75" customHeight="1">
      <c r="A33" s="60"/>
      <c r="B33" s="58"/>
      <c r="C33" s="26" t="s">
        <v>24</v>
      </c>
      <c r="D33" s="6" t="s">
        <v>27</v>
      </c>
      <c r="E33" s="6" t="s">
        <v>27</v>
      </c>
      <c r="F33" s="6" t="s">
        <v>27</v>
      </c>
      <c r="G33" s="6" t="s">
        <v>27</v>
      </c>
      <c r="H33" s="6" t="s">
        <v>27</v>
      </c>
      <c r="I33" s="6"/>
      <c r="J33" s="33"/>
      <c r="K33" s="6"/>
      <c r="L33" s="18"/>
      <c r="M33" s="15"/>
      <c r="N33" s="16"/>
    </row>
    <row r="34" spans="1:14" s="5" customFormat="1" ht="12.75" customHeight="1">
      <c r="A34" s="60"/>
      <c r="B34" s="58"/>
      <c r="C34" s="26" t="s">
        <v>25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/>
      <c r="J34" s="33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26</v>
      </c>
      <c r="E35" s="20">
        <v>25</v>
      </c>
      <c r="F35" s="20">
        <v>42</v>
      </c>
      <c r="G35" s="20">
        <v>25</v>
      </c>
      <c r="H35" s="17">
        <v>34</v>
      </c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="97" zoomScaleNormal="97" zoomScalePageLayoutView="0" workbookViewId="0" topLeftCell="A92">
      <selection activeCell="D114" sqref="D114:F11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5" t="s">
        <v>16</v>
      </c>
      <c r="B1" s="85"/>
      <c r="C1" s="85"/>
      <c r="D1" s="85"/>
      <c r="E1" s="85"/>
      <c r="F1" s="85"/>
    </row>
    <row r="2" spans="1:6" ht="13.5" customHeight="1">
      <c r="A2" s="86">
        <v>44836</v>
      </c>
      <c r="B2" s="87"/>
      <c r="C2" s="87"/>
      <c r="D2" s="86">
        <v>44836</v>
      </c>
      <c r="E2" s="87"/>
      <c r="F2" s="87"/>
    </row>
    <row r="3" spans="1:6" ht="13.5" customHeight="1">
      <c r="A3" s="87" t="s">
        <v>10</v>
      </c>
      <c r="B3" s="87"/>
      <c r="C3" s="87"/>
      <c r="D3" s="87" t="s">
        <v>11</v>
      </c>
      <c r="E3" s="87"/>
      <c r="F3" s="87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7" t="s">
        <v>30</v>
      </c>
      <c r="B5" s="38">
        <v>240</v>
      </c>
      <c r="C5" s="38">
        <f aca="true" t="shared" si="0" ref="C5:C10">ABS(236-B5)</f>
        <v>4</v>
      </c>
      <c r="D5" s="37" t="s">
        <v>31</v>
      </c>
      <c r="E5" s="37">
        <v>800</v>
      </c>
      <c r="F5" s="37">
        <f>ABS(600-E5)</f>
        <v>200</v>
      </c>
    </row>
    <row r="6" spans="1:6" ht="15">
      <c r="A6" s="41" t="s">
        <v>36</v>
      </c>
      <c r="B6" s="43">
        <v>247</v>
      </c>
      <c r="C6" s="42">
        <f t="shared" si="0"/>
        <v>11</v>
      </c>
      <c r="D6" s="41" t="s">
        <v>32</v>
      </c>
      <c r="E6" s="41">
        <v>1312</v>
      </c>
      <c r="F6" s="40">
        <f>ABS(600-E6)</f>
        <v>712</v>
      </c>
    </row>
    <row r="7" spans="1:6" ht="15">
      <c r="A7" s="41" t="s">
        <v>32</v>
      </c>
      <c r="B7" s="43">
        <v>262</v>
      </c>
      <c r="C7" s="42">
        <f t="shared" si="0"/>
        <v>26</v>
      </c>
      <c r="D7" s="40" t="s">
        <v>30</v>
      </c>
      <c r="E7" s="40">
        <v>4400</v>
      </c>
      <c r="F7" s="40">
        <f>ABS(600-E7)</f>
        <v>3800</v>
      </c>
    </row>
    <row r="8" spans="1:6" ht="15">
      <c r="A8" s="41" t="s">
        <v>31</v>
      </c>
      <c r="B8" s="43">
        <v>150</v>
      </c>
      <c r="C8" s="42">
        <f t="shared" si="0"/>
        <v>86</v>
      </c>
      <c r="D8" s="41" t="s">
        <v>36</v>
      </c>
      <c r="E8" s="41">
        <v>7000</v>
      </c>
      <c r="F8" s="40">
        <f>ABS(600-E8)</f>
        <v>6400</v>
      </c>
    </row>
    <row r="9" spans="1:6" ht="15">
      <c r="A9" s="41" t="s">
        <v>35</v>
      </c>
      <c r="B9" s="43">
        <v>120</v>
      </c>
      <c r="C9" s="42">
        <f t="shared" si="0"/>
        <v>116</v>
      </c>
      <c r="D9" s="41" t="s">
        <v>35</v>
      </c>
      <c r="E9" s="41">
        <v>50000</v>
      </c>
      <c r="F9" s="40">
        <f>ABS(600-E9)</f>
        <v>49400</v>
      </c>
    </row>
    <row r="10" spans="1:6" ht="15">
      <c r="A10" s="41" t="s">
        <v>37</v>
      </c>
      <c r="B10" s="43">
        <v>0</v>
      </c>
      <c r="C10" s="42">
        <f t="shared" si="0"/>
        <v>236</v>
      </c>
      <c r="D10" s="41"/>
      <c r="E10" s="41"/>
      <c r="F10" s="31"/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4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88" t="s">
        <v>15</v>
      </c>
      <c r="B19" s="89"/>
      <c r="C19" s="89"/>
      <c r="D19" s="89"/>
      <c r="E19" s="89"/>
      <c r="F19" s="90"/>
    </row>
    <row r="20" spans="1:6" ht="12.75">
      <c r="A20" s="67" t="s">
        <v>28</v>
      </c>
      <c r="B20" s="68"/>
      <c r="C20" s="69"/>
      <c r="D20" s="67" t="s">
        <v>29</v>
      </c>
      <c r="E20" s="68"/>
      <c r="F20" s="69"/>
    </row>
    <row r="21" spans="1:6" ht="12.75">
      <c r="A21" s="70"/>
      <c r="B21" s="71"/>
      <c r="C21" s="72"/>
      <c r="D21" s="70"/>
      <c r="E21" s="71"/>
      <c r="F21" s="72"/>
    </row>
    <row r="22" spans="1:6" ht="12.75">
      <c r="A22" s="73" t="s">
        <v>39</v>
      </c>
      <c r="B22" s="74"/>
      <c r="C22" s="75"/>
      <c r="D22" s="73" t="s">
        <v>38</v>
      </c>
      <c r="E22" s="80"/>
      <c r="F22" s="81"/>
    </row>
    <row r="23" spans="1:6" ht="12.75">
      <c r="A23" s="76"/>
      <c r="B23" s="77"/>
      <c r="C23" s="78"/>
      <c r="D23" s="82"/>
      <c r="E23" s="83"/>
      <c r="F23" s="84"/>
    </row>
    <row r="24" spans="1:6" ht="12.75">
      <c r="A24" s="85" t="s">
        <v>16</v>
      </c>
      <c r="B24" s="85"/>
      <c r="C24" s="85"/>
      <c r="D24" s="85"/>
      <c r="E24" s="85"/>
      <c r="F24" s="85"/>
    </row>
    <row r="25" spans="1:6" ht="12.75">
      <c r="A25" s="86">
        <v>44843</v>
      </c>
      <c r="B25" s="87"/>
      <c r="C25" s="87"/>
      <c r="D25" s="86">
        <v>44843</v>
      </c>
      <c r="E25" s="87"/>
      <c r="F25" s="87"/>
    </row>
    <row r="26" spans="1:6" ht="12.75">
      <c r="A26" s="87" t="s">
        <v>10</v>
      </c>
      <c r="B26" s="87"/>
      <c r="C26" s="87"/>
      <c r="D26" s="87" t="s">
        <v>11</v>
      </c>
      <c r="E26" s="87"/>
      <c r="F26" s="87"/>
    </row>
    <row r="27" spans="1:6" ht="12.75">
      <c r="A27" s="25" t="s">
        <v>1</v>
      </c>
      <c r="B27" s="25" t="s">
        <v>13</v>
      </c>
      <c r="C27" s="25" t="s">
        <v>14</v>
      </c>
      <c r="D27" s="25" t="s">
        <v>1</v>
      </c>
      <c r="E27" s="25" t="s">
        <v>13</v>
      </c>
      <c r="F27" s="25" t="s">
        <v>14</v>
      </c>
    </row>
    <row r="28" spans="1:6" ht="15">
      <c r="A28" s="37" t="s">
        <v>41</v>
      </c>
      <c r="B28" s="37">
        <v>10.3</v>
      </c>
      <c r="C28" s="37">
        <f aca="true" t="shared" si="1" ref="C28:C35">ABS(10.8-B28)</f>
        <v>0.5</v>
      </c>
      <c r="D28" s="37" t="s">
        <v>35</v>
      </c>
      <c r="E28" s="37">
        <v>180</v>
      </c>
      <c r="F28" s="37">
        <f aca="true" t="shared" si="2" ref="F28:F35">ABS(161-E28)</f>
        <v>19</v>
      </c>
    </row>
    <row r="29" spans="1:6" ht="12.75">
      <c r="A29" s="44" t="s">
        <v>32</v>
      </c>
      <c r="B29" s="44">
        <v>11.5</v>
      </c>
      <c r="C29" s="44">
        <f t="shared" si="1"/>
        <v>0.6999999999999993</v>
      </c>
      <c r="D29" s="44" t="s">
        <v>43</v>
      </c>
      <c r="E29" s="44">
        <v>138</v>
      </c>
      <c r="F29" s="44">
        <f t="shared" si="2"/>
        <v>23</v>
      </c>
    </row>
    <row r="30" spans="1:6" ht="12.75">
      <c r="A30" s="44" t="s">
        <v>31</v>
      </c>
      <c r="B30" s="44">
        <v>12.5</v>
      </c>
      <c r="C30" s="44">
        <f t="shared" si="1"/>
        <v>1.6999999999999993</v>
      </c>
      <c r="D30" s="44" t="s">
        <v>30</v>
      </c>
      <c r="E30" s="44">
        <v>49</v>
      </c>
      <c r="F30" s="44">
        <f t="shared" si="2"/>
        <v>112</v>
      </c>
    </row>
    <row r="31" spans="1:6" ht="12.75">
      <c r="A31" s="44" t="s">
        <v>44</v>
      </c>
      <c r="B31" s="44">
        <v>9</v>
      </c>
      <c r="C31" s="44">
        <f t="shared" si="1"/>
        <v>1.8000000000000007</v>
      </c>
      <c r="D31" s="44" t="s">
        <v>32</v>
      </c>
      <c r="E31" s="44">
        <v>26</v>
      </c>
      <c r="F31" s="44">
        <f t="shared" si="2"/>
        <v>135</v>
      </c>
    </row>
    <row r="32" spans="1:6" ht="12.75">
      <c r="A32" s="44" t="s">
        <v>35</v>
      </c>
      <c r="B32" s="44">
        <v>8</v>
      </c>
      <c r="C32" s="44">
        <f t="shared" si="1"/>
        <v>2.8000000000000007</v>
      </c>
      <c r="D32" s="44" t="s">
        <v>31</v>
      </c>
      <c r="E32" s="44">
        <v>300</v>
      </c>
      <c r="F32" s="44">
        <f t="shared" si="2"/>
        <v>139</v>
      </c>
    </row>
    <row r="33" spans="1:6" ht="12.75">
      <c r="A33" s="44" t="s">
        <v>30</v>
      </c>
      <c r="B33" s="44">
        <v>7.2</v>
      </c>
      <c r="C33" s="44">
        <f t="shared" si="1"/>
        <v>3.6000000000000005</v>
      </c>
      <c r="D33" s="44" t="s">
        <v>44</v>
      </c>
      <c r="E33" s="44">
        <v>10</v>
      </c>
      <c r="F33" s="44">
        <f t="shared" si="2"/>
        <v>151</v>
      </c>
    </row>
    <row r="34" spans="1:6" ht="12.75">
      <c r="A34" s="44" t="s">
        <v>42</v>
      </c>
      <c r="B34" s="44">
        <v>16</v>
      </c>
      <c r="C34" s="44">
        <f t="shared" si="1"/>
        <v>5.199999999999999</v>
      </c>
      <c r="D34" s="44" t="s">
        <v>41</v>
      </c>
      <c r="E34" s="44">
        <v>6</v>
      </c>
      <c r="F34" s="44">
        <f t="shared" si="2"/>
        <v>155</v>
      </c>
    </row>
    <row r="35" spans="1:6" ht="12.75">
      <c r="A35" s="44" t="s">
        <v>43</v>
      </c>
      <c r="B35" s="44">
        <v>4.8</v>
      </c>
      <c r="C35" s="44">
        <f t="shared" si="1"/>
        <v>6.000000000000001</v>
      </c>
      <c r="D35" s="44" t="s">
        <v>42</v>
      </c>
      <c r="E35" s="44">
        <v>0</v>
      </c>
      <c r="F35" s="44">
        <f t="shared" si="2"/>
        <v>161</v>
      </c>
    </row>
    <row r="36" spans="1:6" ht="12.75">
      <c r="A36" s="44"/>
      <c r="B36" s="44"/>
      <c r="C36" s="44"/>
      <c r="D36" s="44"/>
      <c r="E36" s="44"/>
      <c r="F36" s="44"/>
    </row>
    <row r="37" spans="1:6" ht="12.75">
      <c r="A37" s="44"/>
      <c r="B37" s="44"/>
      <c r="C37" s="44"/>
      <c r="D37" s="44"/>
      <c r="E37" s="44"/>
      <c r="F37" s="44"/>
    </row>
    <row r="38" spans="1:6" ht="12.75">
      <c r="A38" s="44"/>
      <c r="B38" s="44"/>
      <c r="C38" s="44"/>
      <c r="D38" s="44"/>
      <c r="E38" s="44"/>
      <c r="F38" s="44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1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88" t="s">
        <v>15</v>
      </c>
      <c r="B42" s="89"/>
      <c r="C42" s="89"/>
      <c r="D42" s="89"/>
      <c r="E42" s="89"/>
      <c r="F42" s="90"/>
    </row>
    <row r="43" spans="1:6" ht="12.75">
      <c r="A43" s="67" t="s">
        <v>28</v>
      </c>
      <c r="B43" s="68"/>
      <c r="C43" s="69"/>
      <c r="D43" s="67" t="s">
        <v>29</v>
      </c>
      <c r="E43" s="68"/>
      <c r="F43" s="69"/>
    </row>
    <row r="44" spans="1:6" ht="12.75">
      <c r="A44" s="70"/>
      <c r="B44" s="71"/>
      <c r="C44" s="72"/>
      <c r="D44" s="70"/>
      <c r="E44" s="71"/>
      <c r="F44" s="72"/>
    </row>
    <row r="45" spans="1:6" ht="12.75">
      <c r="A45" s="73" t="s">
        <v>47</v>
      </c>
      <c r="B45" s="74"/>
      <c r="C45" s="75"/>
      <c r="D45" s="73" t="s">
        <v>46</v>
      </c>
      <c r="E45" s="80"/>
      <c r="F45" s="81"/>
    </row>
    <row r="46" spans="1:6" ht="12.75">
      <c r="A46" s="76"/>
      <c r="B46" s="77"/>
      <c r="C46" s="78"/>
      <c r="D46" s="82"/>
      <c r="E46" s="83"/>
      <c r="F46" s="84"/>
    </row>
    <row r="47" spans="1:6" ht="12.75">
      <c r="A47" s="85" t="s">
        <v>16</v>
      </c>
      <c r="B47" s="85"/>
      <c r="C47" s="85"/>
      <c r="D47" s="85"/>
      <c r="E47" s="85"/>
      <c r="F47" s="85"/>
    </row>
    <row r="48" spans="1:6" ht="12.75">
      <c r="A48" s="86">
        <v>44857</v>
      </c>
      <c r="B48" s="87"/>
      <c r="C48" s="87"/>
      <c r="D48" s="86">
        <v>44857</v>
      </c>
      <c r="E48" s="87"/>
      <c r="F48" s="87"/>
    </row>
    <row r="49" spans="1:6" ht="12.75">
      <c r="A49" s="87" t="s">
        <v>10</v>
      </c>
      <c r="B49" s="87"/>
      <c r="C49" s="87"/>
      <c r="D49" s="87" t="s">
        <v>11</v>
      </c>
      <c r="E49" s="87"/>
      <c r="F49" s="87"/>
    </row>
    <row r="50" spans="1:6" ht="12.75">
      <c r="A50" s="25" t="s">
        <v>1</v>
      </c>
      <c r="B50" s="25" t="s">
        <v>13</v>
      </c>
      <c r="C50" s="25" t="s">
        <v>14</v>
      </c>
      <c r="D50" s="25" t="s">
        <v>1</v>
      </c>
      <c r="E50" s="25" t="s">
        <v>13</v>
      </c>
      <c r="F50" s="25" t="s">
        <v>14</v>
      </c>
    </row>
    <row r="51" spans="1:6" ht="15">
      <c r="A51" s="37" t="s">
        <v>35</v>
      </c>
      <c r="B51" s="37">
        <v>1642</v>
      </c>
      <c r="C51" s="37">
        <f aca="true" t="shared" si="3" ref="C51:C60">ABS(1330-B51)</f>
        <v>312</v>
      </c>
      <c r="D51" s="37" t="s">
        <v>32</v>
      </c>
      <c r="E51" s="37">
        <v>18500</v>
      </c>
      <c r="F51" s="37">
        <f aca="true" t="shared" si="4" ref="F51:F60">ABS(17250-E51)</f>
        <v>1250</v>
      </c>
    </row>
    <row r="52" spans="1:6" ht="15">
      <c r="A52" s="45" t="s">
        <v>53</v>
      </c>
      <c r="B52" s="45">
        <v>998</v>
      </c>
      <c r="C52" s="40">
        <f t="shared" si="3"/>
        <v>332</v>
      </c>
      <c r="D52" s="45" t="s">
        <v>50</v>
      </c>
      <c r="E52" s="45">
        <v>23317</v>
      </c>
      <c r="F52" s="40">
        <f t="shared" si="4"/>
        <v>6067</v>
      </c>
    </row>
    <row r="53" spans="1:6" ht="15">
      <c r="A53" s="45" t="s">
        <v>32</v>
      </c>
      <c r="B53" s="45">
        <v>994</v>
      </c>
      <c r="C53" s="40">
        <f t="shared" si="3"/>
        <v>336</v>
      </c>
      <c r="D53" s="40" t="s">
        <v>49</v>
      </c>
      <c r="E53" s="45">
        <v>23388</v>
      </c>
      <c r="F53" s="40">
        <f t="shared" si="4"/>
        <v>6138</v>
      </c>
    </row>
    <row r="54" spans="1:6" ht="15">
      <c r="A54" s="45" t="s">
        <v>50</v>
      </c>
      <c r="B54" s="45">
        <v>1767</v>
      </c>
      <c r="C54" s="40">
        <f t="shared" si="3"/>
        <v>437</v>
      </c>
      <c r="D54" s="40" t="s">
        <v>35</v>
      </c>
      <c r="E54" s="40">
        <v>24000</v>
      </c>
      <c r="F54" s="40">
        <f t="shared" si="4"/>
        <v>6750</v>
      </c>
    </row>
    <row r="55" spans="1:6" ht="15">
      <c r="A55" s="45" t="s">
        <v>30</v>
      </c>
      <c r="B55" s="45">
        <v>840</v>
      </c>
      <c r="C55" s="40">
        <f t="shared" si="3"/>
        <v>490</v>
      </c>
      <c r="D55" s="45" t="s">
        <v>30</v>
      </c>
      <c r="E55" s="45">
        <v>24000</v>
      </c>
      <c r="F55" s="40">
        <f t="shared" si="4"/>
        <v>6750</v>
      </c>
    </row>
    <row r="56" spans="1:6" ht="15">
      <c r="A56" s="45" t="s">
        <v>31</v>
      </c>
      <c r="B56" s="45">
        <v>800</v>
      </c>
      <c r="C56" s="40">
        <f t="shared" si="3"/>
        <v>530</v>
      </c>
      <c r="D56" s="45" t="s">
        <v>51</v>
      </c>
      <c r="E56" s="45">
        <v>9537</v>
      </c>
      <c r="F56" s="40">
        <f t="shared" si="4"/>
        <v>7713</v>
      </c>
    </row>
    <row r="57" spans="1:6" ht="15">
      <c r="A57" s="45" t="s">
        <v>51</v>
      </c>
      <c r="B57" s="45">
        <v>728</v>
      </c>
      <c r="C57" s="40">
        <f t="shared" si="3"/>
        <v>602</v>
      </c>
      <c r="D57" s="45" t="s">
        <v>53</v>
      </c>
      <c r="E57" s="45">
        <v>25000</v>
      </c>
      <c r="F57" s="40">
        <f t="shared" si="4"/>
        <v>7750</v>
      </c>
    </row>
    <row r="58" spans="1:6" ht="15">
      <c r="A58" s="40" t="s">
        <v>49</v>
      </c>
      <c r="B58" s="40">
        <v>500</v>
      </c>
      <c r="C58" s="40">
        <f t="shared" si="3"/>
        <v>830</v>
      </c>
      <c r="D58" s="45" t="s">
        <v>42</v>
      </c>
      <c r="E58" s="45">
        <v>26000</v>
      </c>
      <c r="F58" s="40">
        <f t="shared" si="4"/>
        <v>8750</v>
      </c>
    </row>
    <row r="59" spans="1:6" ht="15">
      <c r="A59" s="45" t="s">
        <v>42</v>
      </c>
      <c r="B59" s="45">
        <v>450</v>
      </c>
      <c r="C59" s="40">
        <f t="shared" si="3"/>
        <v>880</v>
      </c>
      <c r="D59" s="45" t="s">
        <v>31</v>
      </c>
      <c r="E59" s="45">
        <v>27000</v>
      </c>
      <c r="F59" s="40">
        <f t="shared" si="4"/>
        <v>9750</v>
      </c>
    </row>
    <row r="60" spans="1:6" ht="15">
      <c r="A60" s="45" t="s">
        <v>52</v>
      </c>
      <c r="B60" s="45">
        <v>30</v>
      </c>
      <c r="C60" s="40">
        <f t="shared" si="3"/>
        <v>1300</v>
      </c>
      <c r="D60" s="45" t="s">
        <v>52</v>
      </c>
      <c r="E60" s="45">
        <v>30000</v>
      </c>
      <c r="F60" s="40">
        <f t="shared" si="4"/>
        <v>12750</v>
      </c>
    </row>
    <row r="61" spans="1:6" ht="12.75">
      <c r="A61" s="44"/>
      <c r="B61" s="44"/>
      <c r="C61" s="44"/>
      <c r="D61" s="44"/>
      <c r="E61" s="44"/>
      <c r="F61" s="44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88" t="s">
        <v>15</v>
      </c>
      <c r="B65" s="89"/>
      <c r="C65" s="89"/>
      <c r="D65" s="89"/>
      <c r="E65" s="89"/>
      <c r="F65" s="90"/>
    </row>
    <row r="66" spans="1:6" ht="12.75">
      <c r="A66" s="67" t="s">
        <v>28</v>
      </c>
      <c r="B66" s="68"/>
      <c r="C66" s="69"/>
      <c r="D66" s="67" t="s">
        <v>29</v>
      </c>
      <c r="E66" s="68"/>
      <c r="F66" s="69"/>
    </row>
    <row r="67" spans="1:6" ht="12.75">
      <c r="A67" s="70"/>
      <c r="B67" s="71"/>
      <c r="C67" s="72"/>
      <c r="D67" s="70"/>
      <c r="E67" s="71"/>
      <c r="F67" s="72"/>
    </row>
    <row r="68" spans="1:6" ht="12.75">
      <c r="A68" s="73" t="s">
        <v>55</v>
      </c>
      <c r="B68" s="74"/>
      <c r="C68" s="75"/>
      <c r="D68" s="79" t="s">
        <v>54</v>
      </c>
      <c r="E68" s="80"/>
      <c r="F68" s="81"/>
    </row>
    <row r="69" spans="1:6" ht="12.75">
      <c r="A69" s="76"/>
      <c r="B69" s="77"/>
      <c r="C69" s="78"/>
      <c r="D69" s="82"/>
      <c r="E69" s="83"/>
      <c r="F69" s="84"/>
    </row>
    <row r="70" spans="1:6" ht="12.75">
      <c r="A70" s="85" t="s">
        <v>16</v>
      </c>
      <c r="B70" s="85"/>
      <c r="C70" s="85"/>
      <c r="D70" s="85"/>
      <c r="E70" s="85"/>
      <c r="F70" s="85"/>
    </row>
    <row r="71" spans="1:6" ht="12.75">
      <c r="A71" s="86">
        <v>44864</v>
      </c>
      <c r="B71" s="87"/>
      <c r="C71" s="87"/>
      <c r="D71" s="86">
        <v>44864</v>
      </c>
      <c r="E71" s="87"/>
      <c r="F71" s="87"/>
    </row>
    <row r="72" spans="1:6" ht="12.75">
      <c r="A72" s="87" t="s">
        <v>10</v>
      </c>
      <c r="B72" s="87"/>
      <c r="C72" s="87"/>
      <c r="D72" s="87" t="s">
        <v>11</v>
      </c>
      <c r="E72" s="87"/>
      <c r="F72" s="87"/>
    </row>
    <row r="73" spans="1:6" ht="12.75">
      <c r="A73" s="25" t="s">
        <v>1</v>
      </c>
      <c r="B73" s="25" t="s">
        <v>13</v>
      </c>
      <c r="C73" s="25" t="s">
        <v>14</v>
      </c>
      <c r="D73" s="25" t="s">
        <v>1</v>
      </c>
      <c r="E73" s="25" t="s">
        <v>13</v>
      </c>
      <c r="F73" s="25" t="s">
        <v>14</v>
      </c>
    </row>
    <row r="74" spans="1:6" ht="15">
      <c r="A74" s="37" t="s">
        <v>53</v>
      </c>
      <c r="B74" s="37">
        <v>87</v>
      </c>
      <c r="C74" s="37">
        <f aca="true" t="shared" si="5" ref="C74:C79">ABS(127-B74)</f>
        <v>40</v>
      </c>
      <c r="D74" s="37" t="s">
        <v>32</v>
      </c>
      <c r="E74" s="37">
        <v>12</v>
      </c>
      <c r="F74" s="37">
        <f aca="true" t="shared" si="6" ref="F74:F79">ABS(6-E74)</f>
        <v>6</v>
      </c>
    </row>
    <row r="75" spans="1:6" ht="15">
      <c r="A75" s="45" t="s">
        <v>32</v>
      </c>
      <c r="B75" s="45">
        <v>84</v>
      </c>
      <c r="C75" s="40">
        <f t="shared" si="5"/>
        <v>43</v>
      </c>
      <c r="D75" s="40" t="s">
        <v>53</v>
      </c>
      <c r="E75" s="44">
        <v>13</v>
      </c>
      <c r="F75" s="44">
        <f t="shared" si="6"/>
        <v>7</v>
      </c>
    </row>
    <row r="76" spans="1:6" ht="15">
      <c r="A76" s="45" t="s">
        <v>30</v>
      </c>
      <c r="B76" s="45">
        <v>84</v>
      </c>
      <c r="C76" s="40">
        <f t="shared" si="5"/>
        <v>43</v>
      </c>
      <c r="D76" s="45" t="s">
        <v>59</v>
      </c>
      <c r="E76" s="45">
        <v>26</v>
      </c>
      <c r="F76" s="44">
        <f t="shared" si="6"/>
        <v>20</v>
      </c>
    </row>
    <row r="77" spans="1:6" ht="15">
      <c r="A77" s="40" t="s">
        <v>35</v>
      </c>
      <c r="B77" s="40">
        <v>75</v>
      </c>
      <c r="C77" s="40">
        <f t="shared" si="5"/>
        <v>52</v>
      </c>
      <c r="D77" s="45" t="s">
        <v>30</v>
      </c>
      <c r="E77" s="45">
        <v>35</v>
      </c>
      <c r="F77" s="44">
        <f t="shared" si="6"/>
        <v>29</v>
      </c>
    </row>
    <row r="78" spans="1:6" ht="15">
      <c r="A78" s="45" t="s">
        <v>59</v>
      </c>
      <c r="B78" s="45">
        <v>50</v>
      </c>
      <c r="C78" s="40">
        <f t="shared" si="5"/>
        <v>77</v>
      </c>
      <c r="D78" s="40" t="s">
        <v>35</v>
      </c>
      <c r="E78" s="40">
        <v>42</v>
      </c>
      <c r="F78" s="44">
        <f t="shared" si="6"/>
        <v>36</v>
      </c>
    </row>
    <row r="79" spans="1:6" ht="15">
      <c r="A79" s="45" t="s">
        <v>31</v>
      </c>
      <c r="B79" s="45">
        <v>280</v>
      </c>
      <c r="C79" s="40">
        <f t="shared" si="5"/>
        <v>153</v>
      </c>
      <c r="D79" s="45" t="s">
        <v>31</v>
      </c>
      <c r="E79" s="45">
        <v>100</v>
      </c>
      <c r="F79" s="44">
        <f t="shared" si="6"/>
        <v>94</v>
      </c>
    </row>
    <row r="80" spans="1:6" ht="15">
      <c r="A80" s="45"/>
      <c r="B80" s="45"/>
      <c r="C80" s="40"/>
      <c r="D80" s="45"/>
      <c r="E80" s="45"/>
      <c r="F80" s="40"/>
    </row>
    <row r="81" spans="1:6" ht="15">
      <c r="A81" s="45"/>
      <c r="B81" s="45"/>
      <c r="C81" s="40"/>
      <c r="D81" s="45"/>
      <c r="E81" s="45"/>
      <c r="F81" s="40"/>
    </row>
    <row r="82" spans="1:6" ht="15">
      <c r="A82" s="40"/>
      <c r="B82" s="40"/>
      <c r="C82" s="40"/>
      <c r="D82" s="45"/>
      <c r="E82" s="45"/>
      <c r="F82" s="40"/>
    </row>
    <row r="83" spans="1:6" ht="15">
      <c r="A83" s="45"/>
      <c r="B83" s="45"/>
      <c r="C83" s="40"/>
      <c r="D83" s="45"/>
      <c r="E83" s="45"/>
      <c r="F83" s="40"/>
    </row>
    <row r="84" spans="1:6" ht="12.75">
      <c r="A84" s="44"/>
      <c r="B84" s="44"/>
      <c r="C84" s="44"/>
      <c r="D84" s="44"/>
      <c r="E84" s="44"/>
      <c r="F84" s="44"/>
    </row>
    <row r="85" spans="1:6" ht="12.75">
      <c r="A85" s="31"/>
      <c r="B85" s="32"/>
      <c r="C85" s="32"/>
      <c r="D85" s="31"/>
      <c r="E85" s="31"/>
      <c r="F85" s="31"/>
    </row>
    <row r="86" spans="1:6" ht="12.75">
      <c r="A86" s="31"/>
      <c r="B86" s="32"/>
      <c r="C86" s="32"/>
      <c r="D86" s="31"/>
      <c r="E86" s="31"/>
      <c r="F86" s="31"/>
    </row>
    <row r="87" spans="1:6" ht="12.75">
      <c r="A87" s="31"/>
      <c r="B87" s="32"/>
      <c r="C87" s="32"/>
      <c r="D87" s="31"/>
      <c r="E87" s="31"/>
      <c r="F87" s="31"/>
    </row>
    <row r="88" spans="1:6" ht="12.75">
      <c r="A88" s="88" t="s">
        <v>15</v>
      </c>
      <c r="B88" s="89"/>
      <c r="C88" s="89"/>
      <c r="D88" s="89"/>
      <c r="E88" s="89"/>
      <c r="F88" s="90"/>
    </row>
    <row r="89" spans="1:6" ht="12.75">
      <c r="A89" s="67" t="s">
        <v>28</v>
      </c>
      <c r="B89" s="68"/>
      <c r="C89" s="69"/>
      <c r="D89" s="67" t="s">
        <v>29</v>
      </c>
      <c r="E89" s="68"/>
      <c r="F89" s="69"/>
    </row>
    <row r="90" spans="1:6" ht="12.75">
      <c r="A90" s="70"/>
      <c r="B90" s="71"/>
      <c r="C90" s="72"/>
      <c r="D90" s="70"/>
      <c r="E90" s="71"/>
      <c r="F90" s="72"/>
    </row>
    <row r="91" spans="1:6" ht="12.75">
      <c r="A91" s="73" t="s">
        <v>61</v>
      </c>
      <c r="B91" s="74"/>
      <c r="C91" s="75"/>
      <c r="D91" s="79" t="s">
        <v>60</v>
      </c>
      <c r="E91" s="80"/>
      <c r="F91" s="81"/>
    </row>
    <row r="92" spans="1:6" ht="12.75">
      <c r="A92" s="76"/>
      <c r="B92" s="77"/>
      <c r="C92" s="78"/>
      <c r="D92" s="82"/>
      <c r="E92" s="83"/>
      <c r="F92" s="84"/>
    </row>
    <row r="93" spans="1:6" ht="12.75">
      <c r="A93" s="85" t="s">
        <v>16</v>
      </c>
      <c r="B93" s="85"/>
      <c r="C93" s="85"/>
      <c r="D93" s="85"/>
      <c r="E93" s="85"/>
      <c r="F93" s="85"/>
    </row>
    <row r="94" spans="1:6" ht="12.75">
      <c r="A94" s="86">
        <v>44871</v>
      </c>
      <c r="B94" s="87"/>
      <c r="C94" s="87"/>
      <c r="D94" s="86">
        <v>44871</v>
      </c>
      <c r="E94" s="87"/>
      <c r="F94" s="87"/>
    </row>
    <row r="95" spans="1:6" ht="12.75">
      <c r="A95" s="87" t="s">
        <v>10</v>
      </c>
      <c r="B95" s="87"/>
      <c r="C95" s="87"/>
      <c r="D95" s="87" t="s">
        <v>11</v>
      </c>
      <c r="E95" s="87"/>
      <c r="F95" s="87"/>
    </row>
    <row r="96" spans="1:6" ht="12.75">
      <c r="A96" s="25" t="s">
        <v>1</v>
      </c>
      <c r="B96" s="25" t="s">
        <v>13</v>
      </c>
      <c r="C96" s="25" t="s">
        <v>14</v>
      </c>
      <c r="D96" s="25" t="s">
        <v>1</v>
      </c>
      <c r="E96" s="25" t="s">
        <v>13</v>
      </c>
      <c r="F96" s="25" t="s">
        <v>14</v>
      </c>
    </row>
    <row r="97" spans="1:6" ht="15">
      <c r="A97" s="37" t="s">
        <v>35</v>
      </c>
      <c r="B97" s="37">
        <v>1988</v>
      </c>
      <c r="C97" s="37">
        <f>ABS(1986-B97)</f>
        <v>2</v>
      </c>
      <c r="D97" s="37" t="s">
        <v>65</v>
      </c>
      <c r="E97" s="37">
        <v>2001</v>
      </c>
      <c r="F97" s="37">
        <f>ABS(2000-E97)</f>
        <v>1</v>
      </c>
    </row>
    <row r="98" spans="1:6" ht="15">
      <c r="A98" s="44" t="s">
        <v>64</v>
      </c>
      <c r="B98" s="44">
        <v>1990</v>
      </c>
      <c r="C98" s="44">
        <f>ABS(1986-B98)</f>
        <v>4</v>
      </c>
      <c r="D98" s="44" t="s">
        <v>31</v>
      </c>
      <c r="E98" s="45">
        <v>1997</v>
      </c>
      <c r="F98" s="40">
        <f>ABS(2000-E98)</f>
        <v>3</v>
      </c>
    </row>
    <row r="99" spans="1:6" ht="15">
      <c r="A99" s="44" t="s">
        <v>65</v>
      </c>
      <c r="B99" s="44">
        <v>1990</v>
      </c>
      <c r="C99" s="44">
        <f>ABS(1986-B99)</f>
        <v>4</v>
      </c>
      <c r="D99" s="44" t="s">
        <v>66</v>
      </c>
      <c r="E99" s="45">
        <v>1996</v>
      </c>
      <c r="F99" s="40">
        <f>ABS(2000-E99)</f>
        <v>4</v>
      </c>
    </row>
    <row r="100" spans="1:6" ht="15">
      <c r="A100" s="44" t="s">
        <v>31</v>
      </c>
      <c r="B100" s="44">
        <v>1991</v>
      </c>
      <c r="C100" s="44">
        <f>ABS(1986-B100)</f>
        <v>5</v>
      </c>
      <c r="D100" s="44" t="s">
        <v>30</v>
      </c>
      <c r="E100" s="45">
        <v>1992</v>
      </c>
      <c r="F100" s="40">
        <f>ABS(2000-E100)</f>
        <v>8</v>
      </c>
    </row>
    <row r="101" spans="1:7" ht="15">
      <c r="A101" s="44" t="s">
        <v>32</v>
      </c>
      <c r="B101" s="44">
        <v>1994</v>
      </c>
      <c r="C101" s="44">
        <f>ABS(1986-B101)</f>
        <v>8</v>
      </c>
      <c r="D101" s="44" t="s">
        <v>53</v>
      </c>
      <c r="E101" s="45">
        <v>1992</v>
      </c>
      <c r="F101" s="40">
        <f>ABS(2000-E101)</f>
        <v>8</v>
      </c>
      <c r="G101" t="s">
        <v>12</v>
      </c>
    </row>
    <row r="102" spans="1:6" ht="15">
      <c r="A102" s="44" t="s">
        <v>30</v>
      </c>
      <c r="B102" s="44">
        <v>1994</v>
      </c>
      <c r="C102" s="44">
        <f>ABS(1986-B102)</f>
        <v>8</v>
      </c>
      <c r="D102" s="44" t="s">
        <v>64</v>
      </c>
      <c r="E102" s="45">
        <v>1983</v>
      </c>
      <c r="F102" s="40">
        <f>ABS(2000-E102)</f>
        <v>17</v>
      </c>
    </row>
    <row r="103" spans="1:6" ht="15">
      <c r="A103" s="44" t="s">
        <v>66</v>
      </c>
      <c r="B103" s="44">
        <v>2003</v>
      </c>
      <c r="C103" s="44">
        <f>ABS(1986-B103)</f>
        <v>17</v>
      </c>
      <c r="D103" s="44" t="s">
        <v>35</v>
      </c>
      <c r="E103" s="40">
        <v>1977</v>
      </c>
      <c r="F103" s="40">
        <f>ABS(2000-E103)</f>
        <v>23</v>
      </c>
    </row>
    <row r="104" spans="1:6" ht="15">
      <c r="A104" s="44" t="s">
        <v>53</v>
      </c>
      <c r="B104" s="44">
        <v>2004</v>
      </c>
      <c r="C104" s="44">
        <f>ABS(1986-B104)</f>
        <v>18</v>
      </c>
      <c r="D104" s="44" t="s">
        <v>32</v>
      </c>
      <c r="E104" s="40">
        <v>1963</v>
      </c>
      <c r="F104" s="40">
        <f>ABS(2000-E104)</f>
        <v>37</v>
      </c>
    </row>
    <row r="105" spans="1:6" ht="15">
      <c r="A105" s="40"/>
      <c r="B105" s="40"/>
      <c r="C105" s="40"/>
      <c r="D105" s="45"/>
      <c r="E105" s="45"/>
      <c r="F105" s="40"/>
    </row>
    <row r="106" spans="1:6" ht="15">
      <c r="A106" s="45"/>
      <c r="B106" s="45"/>
      <c r="C106" s="40"/>
      <c r="D106" s="45"/>
      <c r="E106" s="45"/>
      <c r="F106" s="40"/>
    </row>
    <row r="107" spans="1:6" ht="12.75">
      <c r="A107" s="44"/>
      <c r="B107" s="44"/>
      <c r="C107" s="44"/>
      <c r="D107" s="44"/>
      <c r="E107" s="44"/>
      <c r="F107" s="44"/>
    </row>
    <row r="108" spans="1:6" ht="12.75">
      <c r="A108" s="31"/>
      <c r="B108" s="32"/>
      <c r="C108" s="32"/>
      <c r="D108" s="31"/>
      <c r="E108" s="31"/>
      <c r="F108" s="31"/>
    </row>
    <row r="109" spans="1:6" ht="12.75">
      <c r="A109" s="31"/>
      <c r="B109" s="32"/>
      <c r="C109" s="32"/>
      <c r="D109" s="31"/>
      <c r="E109" s="31"/>
      <c r="F109" s="31"/>
    </row>
    <row r="110" spans="1:6" ht="12.75">
      <c r="A110" s="31"/>
      <c r="B110" s="32"/>
      <c r="C110" s="32"/>
      <c r="D110" s="31"/>
      <c r="E110" s="31"/>
      <c r="F110" s="31"/>
    </row>
    <row r="111" spans="1:6" ht="12.75">
      <c r="A111" s="88" t="s">
        <v>15</v>
      </c>
      <c r="B111" s="89"/>
      <c r="C111" s="89"/>
      <c r="D111" s="89"/>
      <c r="E111" s="89"/>
      <c r="F111" s="90"/>
    </row>
    <row r="112" spans="1:6" ht="12.75">
      <c r="A112" s="67" t="s">
        <v>28</v>
      </c>
      <c r="B112" s="68"/>
      <c r="C112" s="69"/>
      <c r="D112" s="67" t="s">
        <v>29</v>
      </c>
      <c r="E112" s="68"/>
      <c r="F112" s="69"/>
    </row>
    <row r="113" spans="1:6" ht="12.75">
      <c r="A113" s="70"/>
      <c r="B113" s="71"/>
      <c r="C113" s="72"/>
      <c r="D113" s="70"/>
      <c r="E113" s="71"/>
      <c r="F113" s="72"/>
    </row>
    <row r="114" spans="1:6" ht="12.75">
      <c r="A114" s="73" t="s">
        <v>67</v>
      </c>
      <c r="B114" s="74"/>
      <c r="C114" s="75"/>
      <c r="D114" s="79" t="s">
        <v>68</v>
      </c>
      <c r="E114" s="80"/>
      <c r="F114" s="81"/>
    </row>
    <row r="115" spans="1:6" ht="12.75">
      <c r="A115" s="76"/>
      <c r="B115" s="77"/>
      <c r="C115" s="78"/>
      <c r="D115" s="82"/>
      <c r="E115" s="83"/>
      <c r="F115" s="84"/>
    </row>
  </sheetData>
  <sheetProtection/>
  <mergeCells count="50">
    <mergeCell ref="A112:C113"/>
    <mergeCell ref="D112:F113"/>
    <mergeCell ref="A114:C115"/>
    <mergeCell ref="D114:F115"/>
    <mergeCell ref="A93:F93"/>
    <mergeCell ref="A94:C94"/>
    <mergeCell ref="D94:F94"/>
    <mergeCell ref="A95:C95"/>
    <mergeCell ref="D95:F95"/>
    <mergeCell ref="A111:F111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89:C90"/>
    <mergeCell ref="D89:F90"/>
    <mergeCell ref="A91:C92"/>
    <mergeCell ref="D91:F92"/>
    <mergeCell ref="A70:F70"/>
    <mergeCell ref="A71:C71"/>
    <mergeCell ref="D71:F71"/>
    <mergeCell ref="A72:C72"/>
    <mergeCell ref="D72:F72"/>
    <mergeCell ref="A88:F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2022-11-06T21:56:32Z</dcterms:modified>
  <cp:category/>
  <cp:version/>
  <cp:contentType/>
  <cp:contentStatus/>
</cp:coreProperties>
</file>