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<sst xmlns="http://schemas.openxmlformats.org/spreadsheetml/2006/main" count="436" uniqueCount="111">
  <si>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</si>
  <si>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</si>
  <si>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</si>
  <si>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</si>
  <si>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</si>
  <si>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</si>
  <si>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</si>
  <si>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</si>
  <si>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</si>
  <si>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</si>
  <si>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</si>
  <si>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</si>
  <si>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</si>
  <si>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</si>
  <si>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</si>
  <si>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</si>
  <si>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</si>
  <si>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</si>
  <si>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</si>
  <si>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</si>
  <si>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</si>
  <si>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</si>
  <si>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</si>
  <si>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</si>
  <si>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</si>
  <si>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</si>
  <si>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</si>
  <si>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</si>
  <si>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</si>
  <si>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</si>
  <si>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</si>
  <si>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</si>
  <si>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</si>
  <si>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</si>
  <si>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</si>
  <si>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</si>
  <si>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</si>
  <si>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</si>
  <si>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</si>
  <si>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</si>
  <si>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</si>
  <si>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</si>
  <si>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</si>
  <si>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The chalfons = 11 points</t>
  </si>
  <si>
    <t>Always Last = 3 Points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</si>
  <si>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</si>
  <si>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</si>
  <si>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</si>
  <si>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</si>
  <si>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</si>
  <si>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</si>
  <si>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</si>
  <si>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</si>
  <si>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</si>
  <si>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</si>
  <si>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</si>
  <si>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</si>
  <si>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</si>
  <si>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</si>
  <si>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</si>
  <si>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</si>
  <si>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</si>
  <si>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</si>
  <si>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</si>
  <si>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</si>
  <si>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</si>
  <si>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</si>
  <si>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</si>
  <si>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</si>
  <si>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</si>
  <si>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</si>
  <si>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</si>
  <si>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</si>
  <si>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</si>
  <si>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</si>
  <si>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</si>
  <si>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4 SMARTIES AND A TUBE</t>
  </si>
  <si>
    <t>THE P'S AND Q'S</t>
  </si>
  <si>
    <t>RUTT</t>
  </si>
  <si>
    <t>CROC O VISIION</t>
  </si>
  <si>
    <t>BRAT S</t>
  </si>
  <si>
    <t>BRATZ = 1</t>
  </si>
  <si>
    <t xml:space="preserve">IN THE CORNER = 9 </t>
  </si>
  <si>
    <t>THE P'S AND QS</t>
  </si>
  <si>
    <t>BRATZ</t>
  </si>
  <si>
    <t>THE CROCS</t>
  </si>
  <si>
    <t>TOP 5'S</t>
  </si>
  <si>
    <t>FRIENDS OF TRACEY</t>
  </si>
  <si>
    <t>75% TEACHER</t>
  </si>
  <si>
    <t>THE BIG FACT HUNT</t>
  </si>
  <si>
    <t>MORE OR LESS</t>
  </si>
  <si>
    <t>CROCS LESS</t>
  </si>
  <si>
    <t>12 = Chalfonts</t>
  </si>
  <si>
    <r>
      <t xml:space="preserve">more or less = 2 </t>
    </r>
    <r>
      <rPr>
        <b/>
        <sz val="10"/>
        <rFont val="Arial"/>
        <family val="2"/>
      </rPr>
      <t>and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bratz = 2</t>
    </r>
  </si>
  <si>
    <t>MOVIE SYNOPSIS</t>
  </si>
  <si>
    <t>3 MUSKETEERS</t>
  </si>
  <si>
    <t>M&amp;J</t>
  </si>
  <si>
    <t>LBKCCB</t>
  </si>
  <si>
    <t>THE BISHOPS</t>
  </si>
  <si>
    <t>COOKS CORNER</t>
  </si>
  <si>
    <t>CHALFONTS = 11</t>
  </si>
  <si>
    <t xml:space="preserve">COOKS CORNER = 1 </t>
  </si>
  <si>
    <t>LIB KC CB</t>
  </si>
  <si>
    <t>3 MUSKATEERS</t>
  </si>
  <si>
    <t>COORS CORNER</t>
  </si>
  <si>
    <t>FAMOUS FACES</t>
  </si>
  <si>
    <t>STRAWBERRY MOON</t>
  </si>
  <si>
    <t>LETS GET QUIZICAL</t>
  </si>
  <si>
    <t xml:space="preserve">IN THE CORNER </t>
  </si>
  <si>
    <t>the big fact hunt 11</t>
  </si>
  <si>
    <t xml:space="preserve">lets get quizical =1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</si>
</sst>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0" fillId="26" borderId="10" xfId="39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C1">
      <selection activeCell="J12" sqref="J1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2.75">
      <c r="A2" s="53" t="s">
        <v>8</v>
      </c>
      <c r="B2" s="54"/>
      <c r="C2" s="54"/>
      <c r="D2" s="54"/>
      <c r="E2" s="54"/>
      <c r="F2" s="54"/>
      <c r="G2" s="54"/>
      <c r="H2" s="55">
        <v>5</v>
      </c>
      <c r="I2" s="55"/>
      <c r="J2" s="55"/>
      <c r="K2" s="55"/>
      <c r="L2" s="55"/>
      <c r="M2" s="56"/>
      <c r="N2"/>
    </row>
    <row r="3" spans="1:14" ht="12.75" customHeight="1">
      <c r="A3" s="57" t="s">
        <v>0</v>
      </c>
      <c r="B3" s="59" t="s">
        <v>1</v>
      </c>
      <c r="C3" s="28"/>
      <c r="D3" s="61" t="s">
        <v>11</v>
      </c>
      <c r="E3" s="61"/>
      <c r="F3" s="61"/>
      <c r="G3" s="61"/>
      <c r="H3" s="61"/>
      <c r="I3" s="61"/>
      <c r="J3" s="61"/>
      <c r="K3" s="61"/>
      <c r="L3" s="61"/>
      <c r="M3" s="57" t="s">
        <v>2</v>
      </c>
      <c r="N3" s="7" t="s">
        <v>6</v>
      </c>
    </row>
    <row r="4" spans="1:14" ht="12.75">
      <c r="A4" s="58"/>
      <c r="B4" s="60"/>
      <c r="C4" s="29" t="s">
        <v>18</v>
      </c>
      <c r="D4" s="2">
        <v>45053</v>
      </c>
      <c r="E4" s="2">
        <f>D4+7</f>
        <v>45060</v>
      </c>
      <c r="F4" s="2">
        <f aca="true" t="shared" si="0" ref="F4:K4">E4+7</f>
        <v>45067</v>
      </c>
      <c r="G4" s="2">
        <f t="shared" si="0"/>
        <v>45074</v>
      </c>
      <c r="H4" s="2">
        <f t="shared" si="0"/>
        <v>45081</v>
      </c>
      <c r="I4" s="2">
        <f t="shared" si="0"/>
        <v>45088</v>
      </c>
      <c r="J4" s="34">
        <f t="shared" si="0"/>
        <v>45095</v>
      </c>
      <c r="K4" s="2">
        <f t="shared" si="0"/>
        <v>45102</v>
      </c>
      <c r="L4" s="2"/>
      <c r="M4" s="58"/>
      <c r="N4" s="7" t="s">
        <v>7</v>
      </c>
    </row>
    <row r="5" spans="1:14" s="23" customFormat="1" ht="12.75" customHeight="1">
      <c r="A5" s="24">
        <v>1</v>
      </c>
      <c r="B5" s="47" t="s">
        <v>29</v>
      </c>
      <c r="C5" s="21">
        <f>COUNTIF(D5:K5,"&lt;&gt;")</f>
        <v>5</v>
      </c>
      <c r="D5" s="30">
        <v>56.5</v>
      </c>
      <c r="E5" s="31">
        <v>38</v>
      </c>
      <c r="F5" s="24">
        <v>55</v>
      </c>
      <c r="G5" s="31">
        <v>50.5</v>
      </c>
      <c r="H5" s="24">
        <v>52.5</v>
      </c>
      <c r="I5" s="3"/>
      <c r="J5" s="31"/>
      <c r="K5" s="3"/>
      <c r="L5" s="3"/>
      <c r="M5" s="3">
        <f>SUM(D5:L5)</f>
        <v>252.5</v>
      </c>
      <c r="N5" s="22">
        <f aca="true" t="shared" si="1" ref="N5:N13">M5/C5</f>
        <v>50.5</v>
      </c>
    </row>
    <row r="6" spans="1:14" s="23" customFormat="1" ht="12.75">
      <c r="A6" s="24">
        <f aca="true" t="shared" si="2" ref="A6:A31">A5+1</f>
        <v>2</v>
      </c>
      <c r="B6" s="35" t="s">
        <v>34</v>
      </c>
      <c r="C6" s="21">
        <f>COUNTIF(D6:K6,"&lt;&gt;")</f>
        <v>3</v>
      </c>
      <c r="D6" s="30">
        <v>52</v>
      </c>
      <c r="E6" s="31"/>
      <c r="F6" s="24"/>
      <c r="G6" s="31">
        <v>51.5</v>
      </c>
      <c r="H6" s="24">
        <v>51.5</v>
      </c>
      <c r="I6" s="95"/>
      <c r="J6" s="31"/>
      <c r="K6" s="3"/>
      <c r="L6" s="3"/>
      <c r="M6" s="3">
        <f>SUM(D6:L6)</f>
        <v>155</v>
      </c>
      <c r="N6" s="22">
        <f t="shared" si="1"/>
        <v>51.666666666666664</v>
      </c>
    </row>
    <row r="7" spans="1:14" s="23" customFormat="1" ht="12.75">
      <c r="A7" s="24">
        <f t="shared" si="2"/>
        <v>3</v>
      </c>
      <c r="B7" s="35" t="s">
        <v>37</v>
      </c>
      <c r="C7" s="21">
        <f>COUNTIF(D7:K7,"&lt;&gt;")</f>
        <v>4</v>
      </c>
      <c r="D7" s="3">
        <v>44</v>
      </c>
      <c r="E7" s="31">
        <v>34.5</v>
      </c>
      <c r="F7" s="24">
        <v>32</v>
      </c>
      <c r="G7" s="31"/>
      <c r="H7" s="24">
        <v>42.5</v>
      </c>
      <c r="I7" s="3"/>
      <c r="J7" s="31"/>
      <c r="K7" s="3"/>
      <c r="L7" s="3"/>
      <c r="M7" s="3">
        <f>SUM(D7:L7)</f>
        <v>153</v>
      </c>
      <c r="N7" s="22">
        <f t="shared" si="1"/>
        <v>38.25</v>
      </c>
    </row>
    <row r="8" spans="1:14" s="23" customFormat="1" ht="12" customHeight="1">
      <c r="A8" s="24">
        <f t="shared" si="2"/>
        <v>4</v>
      </c>
      <c r="B8" s="35" t="s">
        <v>30</v>
      </c>
      <c r="C8" s="21">
        <f>COUNTIF(D8:K8,"&lt;&gt;")</f>
        <v>3</v>
      </c>
      <c r="D8" s="3">
        <v>47.5</v>
      </c>
      <c r="E8" s="3">
        <v>47.5</v>
      </c>
      <c r="F8" s="24"/>
      <c r="G8" s="31"/>
      <c r="H8" s="24">
        <v>52.5</v>
      </c>
      <c r="I8" s="3"/>
      <c r="J8" s="31"/>
      <c r="K8" s="3"/>
      <c r="L8" s="3"/>
      <c r="M8" s="3">
        <f>SUM(D8:L8)</f>
        <v>147.5</v>
      </c>
      <c r="N8" s="22">
        <f t="shared" si="1"/>
        <v>49.166666666666664</v>
      </c>
    </row>
    <row r="9" spans="1:14" s="23" customFormat="1" ht="15">
      <c r="A9" s="24">
        <f t="shared" si="2"/>
        <v>5</v>
      </c>
      <c r="B9" s="46" t="s">
        <v>36</v>
      </c>
      <c r="C9" s="21">
        <f>COUNTIF(D9:K9,"&lt;&gt;")</f>
        <v>4</v>
      </c>
      <c r="D9" s="3">
        <v>35.5</v>
      </c>
      <c r="E9" s="31">
        <v>24.5</v>
      </c>
      <c r="F9" s="24">
        <v>34</v>
      </c>
      <c r="G9" s="31">
        <v>47</v>
      </c>
      <c r="H9" s="24"/>
      <c r="I9" s="3"/>
      <c r="J9" s="31"/>
      <c r="K9" s="3"/>
      <c r="L9" s="3"/>
      <c r="M9" s="3">
        <f>SUM(D9:L9)</f>
        <v>141</v>
      </c>
      <c r="N9" s="22">
        <f t="shared" si="1"/>
        <v>35.25</v>
      </c>
    </row>
    <row r="10" spans="1:14" s="23" customFormat="1" ht="12.75">
      <c r="A10" s="24">
        <f t="shared" si="2"/>
        <v>6</v>
      </c>
      <c r="B10" s="35" t="s">
        <v>76</v>
      </c>
      <c r="C10" s="21">
        <f>COUNTIF(D10:K10,"&lt;&gt;")</f>
        <v>3</v>
      </c>
      <c r="D10" s="3"/>
      <c r="E10" s="31">
        <v>42.5</v>
      </c>
      <c r="F10" s="24">
        <v>40</v>
      </c>
      <c r="G10" s="31">
        <v>52</v>
      </c>
      <c r="H10" s="24"/>
      <c r="I10" s="96"/>
      <c r="J10" s="31"/>
      <c r="K10" s="3"/>
      <c r="L10" s="3"/>
      <c r="M10" s="3">
        <f>SUM(D10:L10)</f>
        <v>134.5</v>
      </c>
      <c r="N10" s="22">
        <f t="shared" si="1"/>
        <v>44.833333333333336</v>
      </c>
    </row>
    <row r="11" spans="1:14" s="23" customFormat="1" ht="12.75">
      <c r="A11" s="24">
        <f t="shared" si="2"/>
        <v>7</v>
      </c>
      <c r="B11" s="35" t="s">
        <v>85</v>
      </c>
      <c r="C11" s="21">
        <f>COUNTIF(D11:K11,"&lt;&gt;")</f>
        <v>3</v>
      </c>
      <c r="D11" s="3">
        <v>42</v>
      </c>
      <c r="E11" s="31">
        <v>41.5</v>
      </c>
      <c r="F11" s="24">
        <v>48.5</v>
      </c>
      <c r="G11" s="31"/>
      <c r="H11" s="24"/>
      <c r="I11" s="3"/>
      <c r="J11" s="31"/>
      <c r="K11" s="3"/>
      <c r="L11" s="3"/>
      <c r="M11" s="3">
        <f>SUM(D11:L11)</f>
        <v>132</v>
      </c>
      <c r="N11" s="22">
        <f t="shared" si="1"/>
        <v>44</v>
      </c>
    </row>
    <row r="12" spans="1:14" s="23" customFormat="1" ht="12.75">
      <c r="A12" s="24">
        <f t="shared" si="2"/>
        <v>8</v>
      </c>
      <c r="B12" s="35" t="s">
        <v>75</v>
      </c>
      <c r="C12" s="21">
        <f>COUNTIF(D12:K12,"&lt;&gt;")</f>
        <v>2</v>
      </c>
      <c r="D12" s="3"/>
      <c r="E12" s="31">
        <v>37.5</v>
      </c>
      <c r="F12" s="24">
        <v>46</v>
      </c>
      <c r="G12" s="31"/>
      <c r="H12" s="24"/>
      <c r="I12" s="3"/>
      <c r="J12" s="31"/>
      <c r="K12" s="3"/>
      <c r="L12" s="3"/>
      <c r="M12" s="3">
        <f>SUM(D12:L12)</f>
        <v>83.5</v>
      </c>
      <c r="N12" s="22">
        <f t="shared" si="1"/>
        <v>41.75</v>
      </c>
    </row>
    <row r="13" spans="1:14" s="23" customFormat="1" ht="12.75">
      <c r="A13" s="24">
        <f t="shared" si="2"/>
        <v>9</v>
      </c>
      <c r="B13" s="35" t="s">
        <v>84</v>
      </c>
      <c r="C13" s="21">
        <f>COUNTIF(D13:K13,"&lt;&gt;")</f>
        <v>2</v>
      </c>
      <c r="D13" s="3"/>
      <c r="E13" s="31">
        <v>31.5</v>
      </c>
      <c r="F13" s="24">
        <v>45</v>
      </c>
      <c r="G13" s="31"/>
      <c r="H13" s="24"/>
      <c r="I13" s="3"/>
      <c r="J13" s="31"/>
      <c r="K13" s="3"/>
      <c r="L13" s="3"/>
      <c r="M13" s="3">
        <f>SUM(D13:L13)</f>
        <v>76.5</v>
      </c>
      <c r="N13" s="22">
        <f t="shared" si="1"/>
        <v>38.25</v>
      </c>
    </row>
    <row r="14" spans="1:14" s="23" customFormat="1" ht="15">
      <c r="A14" s="24">
        <f t="shared" si="2"/>
        <v>10</v>
      </c>
      <c r="B14" s="46" t="s">
        <v>89</v>
      </c>
      <c r="C14" s="21">
        <f>COUNTIF(D14:K14,"&lt;&gt;")</f>
        <v>2</v>
      </c>
      <c r="D14" s="30"/>
      <c r="E14" s="31"/>
      <c r="F14" s="24">
        <v>32.5</v>
      </c>
      <c r="G14" s="31"/>
      <c r="H14" s="24">
        <v>37</v>
      </c>
      <c r="I14" s="3"/>
      <c r="J14" s="31"/>
      <c r="K14" s="3"/>
      <c r="L14" s="3"/>
      <c r="M14" s="3">
        <f>SUM(D14:L14)</f>
        <v>69.5</v>
      </c>
      <c r="N14" s="22">
        <f aca="true" t="shared" si="3" ref="N14:N19">M14/C14</f>
        <v>34.75</v>
      </c>
    </row>
    <row r="15" spans="1:14" s="23" customFormat="1" ht="12.75">
      <c r="A15" s="24">
        <f t="shared" si="2"/>
        <v>11</v>
      </c>
      <c r="B15" s="35" t="s">
        <v>106</v>
      </c>
      <c r="C15" s="21">
        <f>COUNTIF(D15:K15,"&lt;&gt;")</f>
        <v>1</v>
      </c>
      <c r="D15" s="3"/>
      <c r="E15" s="31"/>
      <c r="F15" s="24"/>
      <c r="G15" s="31"/>
      <c r="H15" s="24">
        <v>46</v>
      </c>
      <c r="I15" s="3"/>
      <c r="J15" s="31"/>
      <c r="K15" s="3"/>
      <c r="L15" s="3"/>
      <c r="M15" s="3">
        <f>SUM(D15:L15)</f>
        <v>46</v>
      </c>
      <c r="N15" s="22">
        <f t="shared" si="3"/>
        <v>46</v>
      </c>
    </row>
    <row r="16" spans="1:14" s="23" customFormat="1" ht="12.75">
      <c r="A16" s="24">
        <f t="shared" si="2"/>
        <v>12</v>
      </c>
      <c r="B16" s="39" t="s">
        <v>42</v>
      </c>
      <c r="C16" s="21">
        <f>COUNTIF(D16:K16,"&lt;&gt;")</f>
        <v>1</v>
      </c>
      <c r="D16" s="3">
        <v>45.5</v>
      </c>
      <c r="E16" s="31"/>
      <c r="F16" s="32"/>
      <c r="G16" s="31"/>
      <c r="H16" s="24"/>
      <c r="I16" s="3"/>
      <c r="J16" s="31"/>
      <c r="K16" s="3"/>
      <c r="L16" s="3"/>
      <c r="M16" s="3">
        <f>SUM(D16:L16)</f>
        <v>45.5</v>
      </c>
      <c r="N16" s="22">
        <f t="shared" si="3"/>
        <v>45.5</v>
      </c>
    </row>
    <row r="17" spans="1:14" s="23" customFormat="1" ht="12.75">
      <c r="A17" s="24">
        <f t="shared" si="2"/>
        <v>13</v>
      </c>
      <c r="B17" s="35" t="s">
        <v>87</v>
      </c>
      <c r="C17" s="21">
        <f>COUNTIF(D17:K17,"&lt;&gt;")</f>
        <v>1</v>
      </c>
      <c r="D17" s="3"/>
      <c r="E17" s="31"/>
      <c r="F17" s="24">
        <v>45.5</v>
      </c>
      <c r="G17" s="31"/>
      <c r="H17" s="24"/>
      <c r="I17" s="3"/>
      <c r="J17" s="31"/>
      <c r="K17" s="3"/>
      <c r="L17" s="3"/>
      <c r="M17" s="3">
        <f>SUM(D17:L17)</f>
        <v>45.5</v>
      </c>
      <c r="N17" s="22">
        <f t="shared" si="3"/>
        <v>45.5</v>
      </c>
    </row>
    <row r="18" spans="1:14" s="23" customFormat="1" ht="15">
      <c r="A18" s="24">
        <f t="shared" si="2"/>
        <v>14</v>
      </c>
      <c r="B18" s="46" t="s">
        <v>90</v>
      </c>
      <c r="C18" s="21">
        <f>COUNTIF(D18:K18,"&lt;&gt;")</f>
        <v>1</v>
      </c>
      <c r="D18" s="30"/>
      <c r="E18" s="31"/>
      <c r="F18" s="24">
        <v>40</v>
      </c>
      <c r="G18" s="31"/>
      <c r="H18" s="24"/>
      <c r="I18" s="3"/>
      <c r="J18" s="31"/>
      <c r="K18" s="3"/>
      <c r="L18" s="3"/>
      <c r="M18" s="3">
        <f>SUM(D18:L18)</f>
        <v>40</v>
      </c>
      <c r="N18" s="22">
        <f t="shared" si="3"/>
        <v>40</v>
      </c>
    </row>
    <row r="19" spans="1:14" s="23" customFormat="1" ht="15">
      <c r="A19" s="24">
        <f t="shared" si="2"/>
        <v>15</v>
      </c>
      <c r="B19" s="46" t="s">
        <v>38</v>
      </c>
      <c r="C19" s="21">
        <f>COUNTIF(D19:K19,"&lt;&gt;")</f>
        <v>1</v>
      </c>
      <c r="D19" s="30">
        <v>34.5</v>
      </c>
      <c r="E19" s="31"/>
      <c r="F19" s="24"/>
      <c r="G19" s="31"/>
      <c r="H19" s="24"/>
      <c r="I19" s="3"/>
      <c r="J19" s="31"/>
      <c r="K19" s="3"/>
      <c r="L19" s="3"/>
      <c r="M19" s="3">
        <f>SUM(D19:L19)</f>
        <v>34.5</v>
      </c>
      <c r="N19" s="22">
        <f t="shared" si="3"/>
        <v>34.5</v>
      </c>
    </row>
    <row r="20" spans="1:14" s="23" customFormat="1" ht="12.75">
      <c r="A20" s="24">
        <f t="shared" si="2"/>
        <v>16</v>
      </c>
      <c r="B20" s="35" t="s">
        <v>35</v>
      </c>
      <c r="C20" s="21">
        <f>COUNTIF(D20:K20,"&lt;&gt;")</f>
        <v>1</v>
      </c>
      <c r="D20" s="3">
        <v>31</v>
      </c>
      <c r="E20" s="31"/>
      <c r="F20" s="24"/>
      <c r="G20" s="31"/>
      <c r="H20" s="24"/>
      <c r="I20" s="3"/>
      <c r="J20" s="31"/>
      <c r="K20" s="3"/>
      <c r="L20" s="3"/>
      <c r="M20" s="3">
        <f>SUM(D20:L20)</f>
        <v>31</v>
      </c>
      <c r="N20" s="22">
        <f aca="true" t="shared" si="4" ref="N20:N31">M20/C20</f>
        <v>31</v>
      </c>
    </row>
    <row r="21" spans="1:14" s="23" customFormat="1" ht="12.75">
      <c r="A21" s="24">
        <f t="shared" si="2"/>
        <v>17</v>
      </c>
      <c r="B21" s="35" t="s">
        <v>102</v>
      </c>
      <c r="C21" s="21">
        <f>COUNTIF(D21:K21,"&lt;&gt;")</f>
        <v>1</v>
      </c>
      <c r="D21" s="3"/>
      <c r="E21" s="31"/>
      <c r="F21" s="24"/>
      <c r="G21" s="31">
        <v>31</v>
      </c>
      <c r="H21" s="24"/>
      <c r="I21" s="3"/>
      <c r="J21" s="31"/>
      <c r="K21" s="3"/>
      <c r="L21" s="3"/>
      <c r="M21" s="3">
        <f>SUM(D21:L21)</f>
        <v>31</v>
      </c>
      <c r="N21" s="22">
        <f t="shared" si="4"/>
        <v>31</v>
      </c>
    </row>
    <row r="22" spans="1:14" s="23" customFormat="1" ht="12.75">
      <c r="A22" s="24">
        <f t="shared" si="2"/>
        <v>18</v>
      </c>
      <c r="B22" s="35" t="s">
        <v>107</v>
      </c>
      <c r="C22" s="21">
        <f>COUNTIF(D22:K22,"&lt;&gt;")</f>
        <v>1</v>
      </c>
      <c r="D22" s="3"/>
      <c r="E22" s="31"/>
      <c r="F22" s="24"/>
      <c r="G22" s="31"/>
      <c r="H22" s="24">
        <v>30.5</v>
      </c>
      <c r="I22" s="3"/>
      <c r="J22" s="31"/>
      <c r="K22" s="3"/>
      <c r="L22" s="3"/>
      <c r="M22" s="3">
        <f>SUM(D22:L22)</f>
        <v>30.5</v>
      </c>
      <c r="N22" s="22">
        <f t="shared" si="4"/>
        <v>30.5</v>
      </c>
    </row>
    <row r="23" spans="1:14" s="23" customFormat="1" ht="12.75">
      <c r="A23" s="24">
        <f t="shared" si="2"/>
        <v>19</v>
      </c>
      <c r="B23" s="35" t="s">
        <v>103</v>
      </c>
      <c r="C23" s="21">
        <f>COUNTIF(D23:K23,"&lt;&gt;")</f>
        <v>1</v>
      </c>
      <c r="D23" s="3"/>
      <c r="E23" s="31"/>
      <c r="F23" s="24"/>
      <c r="G23" s="31">
        <v>30</v>
      </c>
      <c r="H23" s="24"/>
      <c r="I23" s="3"/>
      <c r="J23" s="31"/>
      <c r="K23" s="3"/>
      <c r="L23" s="3"/>
      <c r="M23" s="3">
        <f>SUM(D23:L23)</f>
        <v>30</v>
      </c>
      <c r="N23" s="22">
        <f t="shared" si="4"/>
        <v>30</v>
      </c>
    </row>
    <row r="24" spans="1:14" s="23" customFormat="1" ht="12.75">
      <c r="A24" s="24">
        <f t="shared" si="2"/>
        <v>20</v>
      </c>
      <c r="B24" s="35" t="s">
        <v>40</v>
      </c>
      <c r="C24" s="21">
        <f>COUNTIF(D24:K24,"&lt;&gt;")</f>
        <v>1</v>
      </c>
      <c r="D24" s="3">
        <v>28.5</v>
      </c>
      <c r="E24" s="31"/>
      <c r="F24" s="24"/>
      <c r="G24" s="31"/>
      <c r="H24" s="24"/>
      <c r="I24" s="3"/>
      <c r="J24" s="31"/>
      <c r="K24" s="3"/>
      <c r="L24" s="3"/>
      <c r="M24" s="3">
        <f>SUM(D24:L24)</f>
        <v>28.5</v>
      </c>
      <c r="N24" s="22">
        <f t="shared" si="4"/>
        <v>28.5</v>
      </c>
    </row>
    <row r="25" spans="1:14" s="23" customFormat="1" ht="12.75">
      <c r="A25" s="24">
        <f t="shared" si="2"/>
        <v>21</v>
      </c>
      <c r="B25" s="35" t="s">
        <v>104</v>
      </c>
      <c r="C25" s="21">
        <f>COUNTIF(D25:K25,"&lt;&gt;")</f>
        <v>1</v>
      </c>
      <c r="D25" s="3"/>
      <c r="E25" s="31"/>
      <c r="F25" s="24"/>
      <c r="G25" s="31">
        <v>25.5</v>
      </c>
      <c r="H25" s="24"/>
      <c r="I25" s="3"/>
      <c r="J25" s="31"/>
      <c r="K25" s="3"/>
      <c r="L25" s="3"/>
      <c r="M25" s="3">
        <f>SUM(D25:L25)</f>
        <v>25.5</v>
      </c>
      <c r="N25" s="22">
        <f t="shared" si="4"/>
        <v>25.5</v>
      </c>
    </row>
    <row r="26" spans="1:14" s="23" customFormat="1" ht="12.75">
      <c r="A26" s="24">
        <f t="shared" si="2"/>
        <v>22</v>
      </c>
      <c r="B26" s="35" t="s">
        <v>98</v>
      </c>
      <c r="C26" s="21">
        <f>COUNTIF(D26:K26,"&lt;&gt;")</f>
        <v>1</v>
      </c>
      <c r="D26" s="3"/>
      <c r="E26" s="31"/>
      <c r="F26" s="24"/>
      <c r="G26" s="31">
        <v>20</v>
      </c>
      <c r="H26" s="24"/>
      <c r="I26" s="3"/>
      <c r="J26" s="31"/>
      <c r="K26" s="3"/>
      <c r="L26" s="3"/>
      <c r="M26" s="3">
        <f>SUM(D26:L26)</f>
        <v>20</v>
      </c>
      <c r="N26" s="22">
        <f t="shared" si="4"/>
        <v>20</v>
      </c>
    </row>
    <row r="27" spans="1:14" s="23" customFormat="1" ht="15">
      <c r="A27" s="24">
        <f t="shared" si="2"/>
        <v>23</v>
      </c>
      <c r="B27" s="46" t="s">
        <v>88</v>
      </c>
      <c r="C27" s="21">
        <f>COUNTIF(D27:K27,"&lt;&gt;")</f>
        <v>1</v>
      </c>
      <c r="D27" s="30"/>
      <c r="E27" s="31"/>
      <c r="F27" s="24">
        <v>20</v>
      </c>
      <c r="G27" s="31"/>
      <c r="H27" s="24"/>
      <c r="I27" s="3"/>
      <c r="J27" s="31"/>
      <c r="K27" s="3"/>
      <c r="L27" s="3"/>
      <c r="M27" s="3">
        <f>SUM(D27:L27)</f>
        <v>20</v>
      </c>
      <c r="N27" s="22">
        <f t="shared" si="4"/>
        <v>20</v>
      </c>
    </row>
    <row r="28" spans="1:14" s="23" customFormat="1" ht="12.75">
      <c r="A28" s="24">
        <f t="shared" si="2"/>
        <v>24</v>
      </c>
      <c r="B28" s="35" t="s">
        <v>78</v>
      </c>
      <c r="C28" s="21">
        <f>COUNTIF(D28:K28,"&lt;&gt;")</f>
        <v>1</v>
      </c>
      <c r="D28" s="3"/>
      <c r="E28" s="31">
        <v>19</v>
      </c>
      <c r="F28" s="24"/>
      <c r="G28" s="31"/>
      <c r="H28" s="24"/>
      <c r="I28" s="3"/>
      <c r="J28" s="31"/>
      <c r="K28" s="3"/>
      <c r="L28" s="3"/>
      <c r="M28" s="3">
        <f>SUM(D28:L28)</f>
        <v>19</v>
      </c>
      <c r="N28" s="22">
        <f>M28/C28</f>
        <v>19</v>
      </c>
    </row>
    <row r="29" spans="1:14" s="23" customFormat="1" ht="12.75">
      <c r="A29" s="24">
        <f t="shared" si="2"/>
        <v>25</v>
      </c>
      <c r="B29" s="35" t="s">
        <v>96</v>
      </c>
      <c r="C29" s="21">
        <f>COUNTIF(D29:K29,"&lt;&gt;")</f>
        <v>1</v>
      </c>
      <c r="D29" s="3"/>
      <c r="E29" s="31"/>
      <c r="F29" s="24"/>
      <c r="G29" s="31">
        <v>17</v>
      </c>
      <c r="H29" s="24"/>
      <c r="I29" s="3"/>
      <c r="J29" s="31"/>
      <c r="K29" s="3"/>
      <c r="L29" s="3"/>
      <c r="M29" s="3">
        <f>SUM(D29:L29)</f>
        <v>17</v>
      </c>
      <c r="N29" s="22">
        <f>M29/C29</f>
        <v>17</v>
      </c>
    </row>
    <row r="30" spans="1:14" s="23" customFormat="1" ht="12.75">
      <c r="A30" s="24">
        <f t="shared" si="2"/>
        <v>26</v>
      </c>
      <c r="B30" s="35" t="s">
        <v>83</v>
      </c>
      <c r="C30" s="21">
        <f>COUNTIF(D30:K30,"&lt;&gt;")</f>
        <v>1</v>
      </c>
      <c r="D30" s="3"/>
      <c r="E30" s="31">
        <v>3.5</v>
      </c>
      <c r="F30" s="24"/>
      <c r="G30" s="31"/>
      <c r="H30" s="24"/>
      <c r="I30" s="3"/>
      <c r="J30" s="31"/>
      <c r="K30" s="3"/>
      <c r="L30" s="3"/>
      <c r="M30" s="3">
        <f>SUM(D30:L30)</f>
        <v>3.5</v>
      </c>
      <c r="N30" s="22">
        <f>M30/C30</f>
        <v>3.5</v>
      </c>
    </row>
    <row r="31" spans="1:14" s="23" customFormat="1" ht="15">
      <c r="A31" s="24">
        <f t="shared" si="2"/>
        <v>27</v>
      </c>
      <c r="B31" s="46" t="s">
        <v>41</v>
      </c>
      <c r="C31" s="21">
        <f>COUNTIF(D31:K31,"&lt;&gt;")</f>
        <v>1</v>
      </c>
      <c r="D31" s="30" t="s">
        <v>74</v>
      </c>
      <c r="E31" s="31"/>
      <c r="F31" s="24"/>
      <c r="G31" s="31"/>
      <c r="H31" s="24"/>
      <c r="I31" s="3"/>
      <c r="J31" s="31"/>
      <c r="K31" s="3"/>
      <c r="L31" s="3"/>
      <c r="M31" s="3">
        <f>SUM(D31:L31)</f>
        <v>0</v>
      </c>
      <c r="N31" s="22">
        <f t="shared" si="4"/>
        <v>0</v>
      </c>
    </row>
    <row r="32" spans="1:14" ht="12.75">
      <c r="A32" s="65" t="s">
        <v>31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</row>
    <row r="33" spans="1:14" ht="12.7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</row>
    <row r="34" spans="1:14" ht="12.75">
      <c r="A34" s="64" t="s">
        <v>3</v>
      </c>
      <c r="B34" s="63" t="s">
        <v>5</v>
      </c>
      <c r="C34" s="27" t="s">
        <v>7</v>
      </c>
      <c r="D34" s="7">
        <f>SUM(D5:D31)/D36</f>
        <v>37.90909090909091</v>
      </c>
      <c r="E34" s="7">
        <f>SUM(E5:E31)/E36</f>
        <v>32</v>
      </c>
      <c r="F34" s="7">
        <f>SUM(F5:F31)/F36</f>
        <v>39.86363636363637</v>
      </c>
      <c r="G34" s="7">
        <f>SUM(G5:G31)/G36</f>
        <v>36.05555555555556</v>
      </c>
      <c r="H34" s="7">
        <f>SUM(H5:H31)/H36</f>
        <v>44.642857142857146</v>
      </c>
      <c r="I34" s="7"/>
      <c r="J34" s="31"/>
      <c r="K34" s="7"/>
      <c r="L34" s="7"/>
      <c r="M34" s="4"/>
      <c r="N34" s="13"/>
    </row>
    <row r="35" spans="1:14" ht="12.75">
      <c r="A35" s="64"/>
      <c r="B35" s="63"/>
      <c r="C35" s="27" t="s">
        <v>19</v>
      </c>
      <c r="D35" s="7">
        <f>MAX(D5:D31)</f>
        <v>56.5</v>
      </c>
      <c r="E35" s="7">
        <f>MAX(E5:E31)</f>
        <v>47.5</v>
      </c>
      <c r="F35" s="7">
        <f>MAX(F5:F31)</f>
        <v>55</v>
      </c>
      <c r="G35" s="7">
        <f>MAX(G5:G31)</f>
        <v>52</v>
      </c>
      <c r="H35" s="7">
        <f>MAX(H5:H31)</f>
        <v>52.5</v>
      </c>
      <c r="I35" s="7"/>
      <c r="J35" s="31"/>
      <c r="K35" s="7"/>
      <c r="L35" s="7"/>
      <c r="M35" s="11"/>
      <c r="N35" s="12"/>
    </row>
    <row r="36" spans="1:14" ht="12.75">
      <c r="A36" s="64"/>
      <c r="B36" s="63"/>
      <c r="C36" s="27" t="s">
        <v>6</v>
      </c>
      <c r="D36" s="9">
        <f>COUNTIF(D5:D31,"&lt;&gt;")</f>
        <v>11</v>
      </c>
      <c r="E36" s="9">
        <f>COUNTIF(E5:E31,"&lt;&gt;")</f>
        <v>10</v>
      </c>
      <c r="F36" s="9">
        <f>COUNTIF(F5:F31,"&lt;&gt;")</f>
        <v>11</v>
      </c>
      <c r="G36" s="9">
        <f>COUNTIF(G5:G31,"&lt;&gt;")</f>
        <v>9</v>
      </c>
      <c r="H36" s="9">
        <f>COUNTIF(H5:H31,"&lt;&gt;")</f>
        <v>7</v>
      </c>
      <c r="I36" s="9"/>
      <c r="J36" s="31"/>
      <c r="K36" s="9"/>
      <c r="L36" s="9"/>
      <c r="M36" s="13"/>
      <c r="N36" s="12"/>
    </row>
    <row r="37" spans="1:14" ht="12.75">
      <c r="A37" s="64"/>
      <c r="B37" s="62" t="s">
        <v>4</v>
      </c>
      <c r="C37" s="26" t="s">
        <v>20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/>
      <c r="J37" s="31"/>
      <c r="K37" s="6"/>
      <c r="L37" s="6"/>
      <c r="M37" s="14"/>
      <c r="N37" s="12"/>
    </row>
    <row r="38" spans="1:14" ht="12.75">
      <c r="A38" s="64"/>
      <c r="B38" s="62"/>
      <c r="C38" s="26" t="s">
        <v>21</v>
      </c>
      <c r="D38" s="6" t="s">
        <v>25</v>
      </c>
      <c r="E38" s="6" t="s">
        <v>25</v>
      </c>
      <c r="F38" s="6" t="s">
        <v>25</v>
      </c>
      <c r="G38" s="6" t="s">
        <v>25</v>
      </c>
      <c r="H38" s="6" t="s">
        <v>25</v>
      </c>
      <c r="I38" s="6"/>
      <c r="J38" s="31"/>
      <c r="K38" s="6"/>
      <c r="L38" s="18"/>
      <c r="M38" s="15"/>
      <c r="N38" s="16"/>
    </row>
    <row r="39" spans="1:14" ht="12.75">
      <c r="A39" s="64"/>
      <c r="B39" s="62"/>
      <c r="C39" s="26" t="s">
        <v>22</v>
      </c>
      <c r="D39" s="33" t="s">
        <v>33</v>
      </c>
      <c r="E39" s="33" t="s">
        <v>86</v>
      </c>
      <c r="F39" s="33" t="s">
        <v>94</v>
      </c>
      <c r="G39" s="33" t="s">
        <v>105</v>
      </c>
      <c r="H39" s="33" t="s">
        <v>86</v>
      </c>
      <c r="I39" s="6"/>
      <c r="J39" s="31"/>
      <c r="K39" s="6"/>
      <c r="L39" s="6"/>
      <c r="M39" s="15"/>
      <c r="N39" s="16"/>
    </row>
    <row r="40" spans="1:14" ht="12.75" customHeight="1">
      <c r="A40" s="64"/>
      <c r="B40" s="62"/>
      <c r="C40" s="26" t="s">
        <v>23</v>
      </c>
      <c r="D40" s="6" t="s">
        <v>26</v>
      </c>
      <c r="E40" s="6" t="s">
        <v>26</v>
      </c>
      <c r="F40" s="6" t="s">
        <v>26</v>
      </c>
      <c r="G40" s="6" t="s">
        <v>26</v>
      </c>
      <c r="H40" s="6" t="s">
        <v>26</v>
      </c>
      <c r="I40" s="6"/>
      <c r="J40" s="31"/>
      <c r="K40" s="6"/>
      <c r="L40" s="18"/>
      <c r="M40" s="15"/>
      <c r="N40" s="16"/>
    </row>
    <row r="41" spans="1:14" s="5" customFormat="1" ht="12.75" customHeight="1">
      <c r="A41" s="64"/>
      <c r="B41" s="62"/>
      <c r="C41" s="26" t="s">
        <v>24</v>
      </c>
      <c r="D41" s="6" t="s">
        <v>17</v>
      </c>
      <c r="E41" s="6" t="s">
        <v>17</v>
      </c>
      <c r="F41" s="6" t="s">
        <v>17</v>
      </c>
      <c r="G41" s="6" t="s">
        <v>17</v>
      </c>
      <c r="H41" s="6" t="s">
        <v>17</v>
      </c>
      <c r="I41" s="6"/>
      <c r="J41" s="31"/>
      <c r="K41" s="6"/>
      <c r="L41" s="6"/>
      <c r="M41" s="15"/>
      <c r="N41" s="16"/>
    </row>
    <row r="42" spans="1:14" s="8" customFormat="1" ht="12.75">
      <c r="A42" s="19"/>
      <c r="B42" s="4"/>
      <c r="C42" s="4"/>
      <c r="D42" s="20">
        <v>44</v>
      </c>
      <c r="E42" s="20">
        <v>35</v>
      </c>
      <c r="F42" s="20"/>
      <c r="G42" s="20"/>
      <c r="H42" s="17"/>
      <c r="I42" s="17"/>
      <c r="J42" s="17"/>
      <c r="K42" s="17"/>
      <c r="L42" s="17"/>
      <c r="M42" s="15"/>
      <c r="N42" s="16"/>
    </row>
    <row r="43" spans="1:14" s="10" customFormat="1" ht="12.75">
      <c r="A43" s="4"/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/>
      <c r="N43" s="8"/>
    </row>
    <row r="44" ht="11.25" customHeight="1"/>
    <row r="46" ht="12.75">
      <c r="O46" s="8"/>
    </row>
  </sheetData>
  <sheetProtection/>
  <mergeCells count="11">
    <mergeCell ref="B37:B41"/>
    <mergeCell ref="B34:B36"/>
    <mergeCell ref="A34:A41"/>
    <mergeCell ref="A32:N33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97" zoomScaleNormal="97" zoomScalePageLayoutView="0" workbookViewId="0" topLeftCell="A75">
      <selection activeCell="A85" sqref="A85:A91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40"/>
      <c r="H1" s="40"/>
    </row>
    <row r="2" spans="1:8" ht="13.5" customHeight="1">
      <c r="A2" s="89">
        <v>45053</v>
      </c>
      <c r="B2" s="90"/>
      <c r="C2" s="90"/>
      <c r="D2" s="89">
        <v>45053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42</v>
      </c>
      <c r="B5" s="38">
        <v>27</v>
      </c>
      <c r="C5" s="38">
        <f aca="true" t="shared" si="0" ref="C5:C15">ABS(27-B5)</f>
        <v>0</v>
      </c>
      <c r="D5" s="37" t="s">
        <v>42</v>
      </c>
      <c r="E5" s="37">
        <v>32100</v>
      </c>
      <c r="F5" s="37">
        <f aca="true" t="shared" si="1" ref="F5:F15">ABS(32242-E5)</f>
        <v>142</v>
      </c>
      <c r="H5" s="43"/>
      <c r="J5" s="43"/>
      <c r="K5" s="44"/>
    </row>
    <row r="6" spans="1:11" ht="15">
      <c r="A6" s="35" t="s">
        <v>40</v>
      </c>
      <c r="B6" s="36">
        <v>28</v>
      </c>
      <c r="C6" s="45">
        <f t="shared" si="0"/>
        <v>1</v>
      </c>
      <c r="D6" s="35" t="s">
        <v>39</v>
      </c>
      <c r="E6" s="35">
        <v>32420</v>
      </c>
      <c r="F6" s="46">
        <f t="shared" si="1"/>
        <v>178</v>
      </c>
      <c r="H6" s="43"/>
      <c r="J6" s="43"/>
      <c r="K6" s="44"/>
    </row>
    <row r="7" spans="1:11" ht="15">
      <c r="A7" s="35" t="s">
        <v>39</v>
      </c>
      <c r="B7" s="36">
        <v>26</v>
      </c>
      <c r="C7" s="45">
        <f t="shared" si="0"/>
        <v>1</v>
      </c>
      <c r="D7" s="46" t="s">
        <v>36</v>
      </c>
      <c r="E7" s="46">
        <v>32000</v>
      </c>
      <c r="F7" s="46">
        <f t="shared" si="1"/>
        <v>242</v>
      </c>
      <c r="H7" s="43"/>
      <c r="J7" s="43"/>
      <c r="K7" s="44"/>
    </row>
    <row r="8" spans="1:11" ht="15">
      <c r="A8" s="46" t="s">
        <v>36</v>
      </c>
      <c r="B8" s="45">
        <v>14</v>
      </c>
      <c r="C8" s="45">
        <f t="shared" si="0"/>
        <v>13</v>
      </c>
      <c r="D8" s="35" t="s">
        <v>37</v>
      </c>
      <c r="E8" s="35">
        <v>31900</v>
      </c>
      <c r="F8" s="46">
        <f t="shared" si="1"/>
        <v>342</v>
      </c>
      <c r="H8" s="43"/>
      <c r="J8" s="43"/>
      <c r="K8" s="44"/>
    </row>
    <row r="9" spans="1:11" ht="15">
      <c r="A9" s="35" t="s">
        <v>37</v>
      </c>
      <c r="B9" s="36">
        <v>14</v>
      </c>
      <c r="C9" s="45">
        <f t="shared" si="0"/>
        <v>13</v>
      </c>
      <c r="D9" s="35" t="s">
        <v>40</v>
      </c>
      <c r="E9" s="35">
        <v>31789</v>
      </c>
      <c r="F9" s="46">
        <f t="shared" si="1"/>
        <v>453</v>
      </c>
      <c r="H9" s="43"/>
      <c r="J9" s="43"/>
      <c r="K9" s="44"/>
    </row>
    <row r="10" spans="1:11" ht="15">
      <c r="A10" s="46" t="s">
        <v>29</v>
      </c>
      <c r="B10" s="36">
        <v>14</v>
      </c>
      <c r="C10" s="45">
        <f t="shared" si="0"/>
        <v>13</v>
      </c>
      <c r="D10" s="46" t="s">
        <v>38</v>
      </c>
      <c r="E10" s="46">
        <v>31500</v>
      </c>
      <c r="F10" s="46">
        <f t="shared" si="1"/>
        <v>742</v>
      </c>
      <c r="H10" s="43"/>
      <c r="J10" s="43"/>
      <c r="K10" s="44"/>
    </row>
    <row r="11" spans="1:11" ht="15">
      <c r="A11" s="35" t="s">
        <v>30</v>
      </c>
      <c r="B11" s="45">
        <v>7.5</v>
      </c>
      <c r="C11" s="45">
        <f t="shared" si="0"/>
        <v>19.5</v>
      </c>
      <c r="D11" s="46" t="s">
        <v>29</v>
      </c>
      <c r="E11" s="35">
        <v>29500</v>
      </c>
      <c r="F11" s="46">
        <f t="shared" si="1"/>
        <v>2742</v>
      </c>
      <c r="H11" s="43"/>
      <c r="J11" s="43"/>
      <c r="K11" s="44"/>
    </row>
    <row r="12" spans="1:11" ht="15">
      <c r="A12" s="35" t="s">
        <v>35</v>
      </c>
      <c r="B12" s="36">
        <v>5</v>
      </c>
      <c r="C12" s="45">
        <f t="shared" si="0"/>
        <v>22</v>
      </c>
      <c r="D12" s="35" t="s">
        <v>35</v>
      </c>
      <c r="E12" s="35">
        <v>35000</v>
      </c>
      <c r="F12" s="46">
        <f t="shared" si="1"/>
        <v>2758</v>
      </c>
      <c r="H12" s="43"/>
      <c r="J12" s="43"/>
      <c r="K12" s="44"/>
    </row>
    <row r="13" spans="1:11" ht="15">
      <c r="A13" s="35" t="s">
        <v>34</v>
      </c>
      <c r="B13" s="36">
        <v>5</v>
      </c>
      <c r="C13" s="45">
        <f t="shared" si="0"/>
        <v>22</v>
      </c>
      <c r="D13" s="35" t="s">
        <v>30</v>
      </c>
      <c r="E13" s="35">
        <v>28000</v>
      </c>
      <c r="F13" s="46">
        <f t="shared" si="1"/>
        <v>4242</v>
      </c>
      <c r="H13" s="43"/>
      <c r="J13" s="43"/>
      <c r="K13" s="44"/>
    </row>
    <row r="14" spans="1:11" ht="15">
      <c r="A14" s="46" t="s">
        <v>41</v>
      </c>
      <c r="B14" s="45">
        <v>0</v>
      </c>
      <c r="C14" s="45">
        <f t="shared" si="0"/>
        <v>27</v>
      </c>
      <c r="D14" s="35" t="s">
        <v>34</v>
      </c>
      <c r="E14" s="35">
        <v>52000</v>
      </c>
      <c r="F14" s="46">
        <f t="shared" si="1"/>
        <v>19758</v>
      </c>
      <c r="H14" s="43"/>
      <c r="J14" s="43"/>
      <c r="K14" s="44"/>
    </row>
    <row r="15" spans="1:6" ht="15">
      <c r="A15" s="46" t="s">
        <v>38</v>
      </c>
      <c r="B15" s="45">
        <v>300</v>
      </c>
      <c r="C15" s="45">
        <f t="shared" si="0"/>
        <v>273</v>
      </c>
      <c r="D15" s="46" t="s">
        <v>41</v>
      </c>
      <c r="E15" s="35">
        <v>0</v>
      </c>
      <c r="F15" s="46">
        <f t="shared" si="1"/>
        <v>32242</v>
      </c>
    </row>
    <row r="16" spans="1:6" ht="12.75">
      <c r="A16" s="91" t="s">
        <v>14</v>
      </c>
      <c r="B16" s="92"/>
      <c r="C16" s="92"/>
      <c r="D16" s="92"/>
      <c r="E16" s="92"/>
      <c r="F16" s="93"/>
    </row>
    <row r="17" spans="1:8" ht="12.75">
      <c r="A17" s="71" t="s">
        <v>27</v>
      </c>
      <c r="B17" s="72"/>
      <c r="C17" s="73"/>
      <c r="D17" s="71" t="s">
        <v>28</v>
      </c>
      <c r="E17" s="72"/>
      <c r="F17" s="73"/>
      <c r="G17" s="41"/>
      <c r="H17" s="41"/>
    </row>
    <row r="18" spans="1:8" ht="12.75">
      <c r="A18" s="74"/>
      <c r="B18" s="75"/>
      <c r="C18" s="76"/>
      <c r="D18" s="74"/>
      <c r="E18" s="75"/>
      <c r="F18" s="76"/>
      <c r="G18" s="41"/>
      <c r="H18" s="41"/>
    </row>
    <row r="19" spans="1:8" ht="12.75">
      <c r="A19" s="77" t="s">
        <v>43</v>
      </c>
      <c r="B19" s="78"/>
      <c r="C19" s="79"/>
      <c r="D19" s="77" t="s">
        <v>44</v>
      </c>
      <c r="E19" s="83"/>
      <c r="F19" s="84"/>
      <c r="G19" s="42"/>
      <c r="H19" s="42"/>
    </row>
    <row r="20" spans="1:8" ht="12.75">
      <c r="A20" s="80"/>
      <c r="B20" s="81"/>
      <c r="C20" s="82"/>
      <c r="D20" s="85"/>
      <c r="E20" s="86"/>
      <c r="F20" s="87"/>
      <c r="G20" s="42"/>
      <c r="H20" s="42"/>
    </row>
    <row r="21" spans="1:6" ht="12.75">
      <c r="A21" s="88" t="s">
        <v>15</v>
      </c>
      <c r="B21" s="88"/>
      <c r="C21" s="88"/>
      <c r="D21" s="88"/>
      <c r="E21" s="88"/>
      <c r="F21" s="88"/>
    </row>
    <row r="22" spans="1:6" ht="12.75">
      <c r="A22" s="89">
        <v>45060</v>
      </c>
      <c r="B22" s="90"/>
      <c r="C22" s="90"/>
      <c r="D22" s="89">
        <v>45060</v>
      </c>
      <c r="E22" s="90"/>
      <c r="F22" s="90"/>
    </row>
    <row r="23" spans="1:6" ht="12.75">
      <c r="A23" s="90" t="s">
        <v>9</v>
      </c>
      <c r="B23" s="90"/>
      <c r="C23" s="90"/>
      <c r="D23" s="90" t="s">
        <v>10</v>
      </c>
      <c r="E23" s="90"/>
      <c r="F23" s="90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225</v>
      </c>
      <c r="C25" s="38">
        <f aca="true" t="shared" si="2" ref="C25:C34">ABS(223-B25)</f>
        <v>2</v>
      </c>
      <c r="D25" s="37" t="s">
        <v>29</v>
      </c>
      <c r="E25" s="37">
        <v>5</v>
      </c>
      <c r="F25" s="37">
        <f aca="true" t="shared" si="3" ref="F25:F34">ABS(5-E25)</f>
        <v>0</v>
      </c>
    </row>
    <row r="26" spans="1:6" ht="15">
      <c r="A26" s="35" t="s">
        <v>77</v>
      </c>
      <c r="B26" s="36">
        <v>231</v>
      </c>
      <c r="C26" s="49">
        <f t="shared" si="2"/>
        <v>8</v>
      </c>
      <c r="D26" s="46" t="s">
        <v>78</v>
      </c>
      <c r="E26" s="35">
        <v>5</v>
      </c>
      <c r="F26" s="48">
        <f t="shared" si="3"/>
        <v>0</v>
      </c>
    </row>
    <row r="27" spans="1:6" ht="15">
      <c r="A27" s="46" t="s">
        <v>36</v>
      </c>
      <c r="B27" s="45">
        <v>212</v>
      </c>
      <c r="C27" s="49">
        <f t="shared" si="2"/>
        <v>11</v>
      </c>
      <c r="D27" s="35" t="s">
        <v>79</v>
      </c>
      <c r="E27" s="35">
        <v>6</v>
      </c>
      <c r="F27" s="48">
        <f t="shared" si="3"/>
        <v>1</v>
      </c>
    </row>
    <row r="28" spans="1:6" ht="15">
      <c r="A28" s="46" t="s">
        <v>29</v>
      </c>
      <c r="B28" s="36">
        <v>210</v>
      </c>
      <c r="C28" s="49">
        <f t="shared" si="2"/>
        <v>13</v>
      </c>
      <c r="D28" s="46" t="s">
        <v>80</v>
      </c>
      <c r="E28" s="48">
        <v>7</v>
      </c>
      <c r="F28" s="48">
        <f t="shared" si="3"/>
        <v>2</v>
      </c>
    </row>
    <row r="29" spans="1:6" ht="15">
      <c r="A29" s="48" t="s">
        <v>75</v>
      </c>
      <c r="B29" s="49">
        <v>238</v>
      </c>
      <c r="C29" s="49">
        <f t="shared" si="2"/>
        <v>15</v>
      </c>
      <c r="D29" s="35" t="s">
        <v>77</v>
      </c>
      <c r="E29" s="35">
        <v>7</v>
      </c>
      <c r="F29" s="48">
        <f t="shared" si="3"/>
        <v>2</v>
      </c>
    </row>
    <row r="30" spans="1:6" ht="15">
      <c r="A30" s="35" t="s">
        <v>30</v>
      </c>
      <c r="B30" s="45">
        <v>180</v>
      </c>
      <c r="C30" s="49">
        <f t="shared" si="2"/>
        <v>43</v>
      </c>
      <c r="D30" s="35" t="s">
        <v>30</v>
      </c>
      <c r="E30" s="46">
        <v>7</v>
      </c>
      <c r="F30" s="48">
        <f t="shared" si="3"/>
        <v>2</v>
      </c>
    </row>
    <row r="31" spans="1:6" ht="15">
      <c r="A31" s="35" t="s">
        <v>79</v>
      </c>
      <c r="B31" s="36">
        <v>275</v>
      </c>
      <c r="C31" s="49">
        <f t="shared" si="2"/>
        <v>52</v>
      </c>
      <c r="D31" s="35" t="s">
        <v>76</v>
      </c>
      <c r="E31" s="35">
        <v>7</v>
      </c>
      <c r="F31" s="48">
        <f t="shared" si="3"/>
        <v>2</v>
      </c>
    </row>
    <row r="32" spans="1:6" ht="15">
      <c r="A32" s="35" t="s">
        <v>76</v>
      </c>
      <c r="B32" s="36">
        <v>282</v>
      </c>
      <c r="C32" s="49">
        <f t="shared" si="2"/>
        <v>59</v>
      </c>
      <c r="D32" s="35" t="s">
        <v>37</v>
      </c>
      <c r="E32" s="35">
        <v>8</v>
      </c>
      <c r="F32" s="48">
        <f t="shared" si="3"/>
        <v>3</v>
      </c>
    </row>
    <row r="33" spans="1:6" ht="15">
      <c r="A33" s="35" t="s">
        <v>37</v>
      </c>
      <c r="B33" s="36">
        <v>302</v>
      </c>
      <c r="C33" s="49">
        <f t="shared" si="2"/>
        <v>79</v>
      </c>
      <c r="D33" s="48" t="s">
        <v>75</v>
      </c>
      <c r="E33" s="35">
        <v>9</v>
      </c>
      <c r="F33" s="48">
        <f t="shared" si="3"/>
        <v>4</v>
      </c>
    </row>
    <row r="34" spans="1:6" ht="15">
      <c r="A34" s="46" t="s">
        <v>78</v>
      </c>
      <c r="B34" s="45">
        <v>0</v>
      </c>
      <c r="C34" s="49">
        <f t="shared" si="2"/>
        <v>223</v>
      </c>
      <c r="D34" s="46" t="s">
        <v>36</v>
      </c>
      <c r="E34" s="46">
        <v>38</v>
      </c>
      <c r="F34" s="48">
        <f t="shared" si="3"/>
        <v>33</v>
      </c>
    </row>
    <row r="35" spans="1:6" ht="15">
      <c r="A35" s="35"/>
      <c r="B35" s="36"/>
      <c r="C35" s="49"/>
      <c r="D35" s="46"/>
      <c r="E35" s="35"/>
      <c r="F35" s="46"/>
    </row>
    <row r="36" spans="1:6" ht="12.75">
      <c r="A36" s="91" t="s">
        <v>14</v>
      </c>
      <c r="B36" s="92"/>
      <c r="C36" s="92"/>
      <c r="D36" s="92"/>
      <c r="E36" s="92"/>
      <c r="F36" s="93"/>
    </row>
    <row r="37" spans="1:6" ht="12.75">
      <c r="A37" s="71" t="s">
        <v>27</v>
      </c>
      <c r="B37" s="72"/>
      <c r="C37" s="73"/>
      <c r="D37" s="71" t="s">
        <v>28</v>
      </c>
      <c r="E37" s="72"/>
      <c r="F37" s="73"/>
    </row>
    <row r="38" spans="1:6" ht="12.75">
      <c r="A38" s="74"/>
      <c r="B38" s="75"/>
      <c r="C38" s="76"/>
      <c r="D38" s="74"/>
      <c r="E38" s="75"/>
      <c r="F38" s="76"/>
    </row>
    <row r="39" spans="1:6" ht="12.75">
      <c r="A39" s="77" t="s">
        <v>82</v>
      </c>
      <c r="B39" s="78"/>
      <c r="C39" s="79"/>
      <c r="D39" s="77" t="s">
        <v>81</v>
      </c>
      <c r="E39" s="83"/>
      <c r="F39" s="84"/>
    </row>
    <row r="40" spans="1:6" ht="12.75">
      <c r="A40" s="80"/>
      <c r="B40" s="81"/>
      <c r="C40" s="82"/>
      <c r="D40" s="85"/>
      <c r="E40" s="86"/>
      <c r="F40" s="87"/>
    </row>
    <row r="41" spans="1:6" ht="12.75">
      <c r="A41" s="88" t="s">
        <v>15</v>
      </c>
      <c r="B41" s="88"/>
      <c r="C41" s="88"/>
      <c r="D41" s="88"/>
      <c r="E41" s="88"/>
      <c r="F41" s="88"/>
    </row>
    <row r="42" spans="1:6" ht="12.75">
      <c r="A42" s="89">
        <v>45067</v>
      </c>
      <c r="B42" s="90"/>
      <c r="C42" s="90"/>
      <c r="D42" s="89">
        <v>45067</v>
      </c>
      <c r="E42" s="90"/>
      <c r="F42" s="90"/>
    </row>
    <row r="43" spans="1:6" ht="12.75">
      <c r="A43" s="90" t="s">
        <v>9</v>
      </c>
      <c r="B43" s="90"/>
      <c r="C43" s="90"/>
      <c r="D43" s="90" t="s">
        <v>10</v>
      </c>
      <c r="E43" s="90"/>
      <c r="F43" s="90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37" t="s">
        <v>91</v>
      </c>
      <c r="B45" s="38">
        <v>165</v>
      </c>
      <c r="C45" s="38">
        <f aca="true" t="shared" si="4" ref="C45:C55">ABS(158-B45)</f>
        <v>7</v>
      </c>
      <c r="D45" s="37" t="s">
        <v>36</v>
      </c>
      <c r="E45" s="37">
        <v>1847</v>
      </c>
      <c r="F45" s="37">
        <f aca="true" t="shared" si="5" ref="F45:F55">ABS(1851-E45)</f>
        <v>4</v>
      </c>
    </row>
    <row r="46" spans="1:6" ht="15">
      <c r="A46" s="35" t="s">
        <v>76</v>
      </c>
      <c r="B46" s="36">
        <v>170</v>
      </c>
      <c r="C46" s="45">
        <f t="shared" si="4"/>
        <v>12</v>
      </c>
      <c r="D46" s="46" t="s">
        <v>87</v>
      </c>
      <c r="E46" s="35">
        <v>1832</v>
      </c>
      <c r="F46" s="48">
        <f t="shared" si="5"/>
        <v>19</v>
      </c>
    </row>
    <row r="47" spans="1:6" ht="15">
      <c r="A47" s="35" t="s">
        <v>89</v>
      </c>
      <c r="B47" s="45">
        <v>172</v>
      </c>
      <c r="C47" s="45">
        <f t="shared" si="4"/>
        <v>14</v>
      </c>
      <c r="D47" s="46" t="s">
        <v>80</v>
      </c>
      <c r="E47" s="35">
        <v>1873</v>
      </c>
      <c r="F47" s="48">
        <f t="shared" si="5"/>
        <v>22</v>
      </c>
    </row>
    <row r="48" spans="1:6" ht="15">
      <c r="A48" s="35" t="s">
        <v>88</v>
      </c>
      <c r="B48" s="36">
        <v>193</v>
      </c>
      <c r="C48" s="45">
        <f t="shared" si="4"/>
        <v>35</v>
      </c>
      <c r="D48" s="35" t="s">
        <v>89</v>
      </c>
      <c r="E48" s="35">
        <v>1823</v>
      </c>
      <c r="F48" s="48">
        <f t="shared" si="5"/>
        <v>28</v>
      </c>
    </row>
    <row r="49" spans="1:6" ht="15">
      <c r="A49" s="46" t="s">
        <v>80</v>
      </c>
      <c r="B49" s="45">
        <v>203</v>
      </c>
      <c r="C49" s="45">
        <f t="shared" si="4"/>
        <v>45</v>
      </c>
      <c r="D49" s="46" t="s">
        <v>29</v>
      </c>
      <c r="E49" s="35">
        <v>1884</v>
      </c>
      <c r="F49" s="48">
        <f t="shared" si="5"/>
        <v>33</v>
      </c>
    </row>
    <row r="50" spans="1:6" ht="15">
      <c r="A50" s="46" t="s">
        <v>36</v>
      </c>
      <c r="B50" s="45">
        <v>218</v>
      </c>
      <c r="C50" s="45">
        <f t="shared" si="4"/>
        <v>60</v>
      </c>
      <c r="D50" s="35" t="s">
        <v>88</v>
      </c>
      <c r="E50" s="48">
        <v>1894</v>
      </c>
      <c r="F50" s="48">
        <f t="shared" si="5"/>
        <v>43</v>
      </c>
    </row>
    <row r="51" spans="1:6" ht="15">
      <c r="A51" s="46" t="s">
        <v>75</v>
      </c>
      <c r="B51" s="45">
        <v>218</v>
      </c>
      <c r="C51" s="45">
        <f t="shared" si="4"/>
        <v>60</v>
      </c>
      <c r="D51" s="35" t="s">
        <v>91</v>
      </c>
      <c r="E51" s="48">
        <v>1805</v>
      </c>
      <c r="F51" s="48">
        <f t="shared" si="5"/>
        <v>46</v>
      </c>
    </row>
    <row r="52" spans="1:6" ht="15">
      <c r="A52" s="46" t="s">
        <v>29</v>
      </c>
      <c r="B52" s="36">
        <v>225</v>
      </c>
      <c r="C52" s="45">
        <f t="shared" si="4"/>
        <v>67</v>
      </c>
      <c r="D52" s="35" t="s">
        <v>37</v>
      </c>
      <c r="E52" s="35">
        <v>1922</v>
      </c>
      <c r="F52" s="48">
        <f t="shared" si="5"/>
        <v>71</v>
      </c>
    </row>
    <row r="53" spans="1:6" ht="15">
      <c r="A53" s="35" t="s">
        <v>37</v>
      </c>
      <c r="B53" s="36">
        <v>450</v>
      </c>
      <c r="C53" s="45">
        <f t="shared" si="4"/>
        <v>292</v>
      </c>
      <c r="D53" s="35" t="s">
        <v>90</v>
      </c>
      <c r="E53" s="35">
        <v>1932</v>
      </c>
      <c r="F53" s="48">
        <f t="shared" si="5"/>
        <v>81</v>
      </c>
    </row>
    <row r="54" spans="1:6" ht="15">
      <c r="A54" s="46" t="s">
        <v>87</v>
      </c>
      <c r="B54" s="45">
        <v>362</v>
      </c>
      <c r="C54" s="45">
        <f t="shared" si="4"/>
        <v>204</v>
      </c>
      <c r="D54" s="35" t="s">
        <v>76</v>
      </c>
      <c r="E54" s="35">
        <v>1942</v>
      </c>
      <c r="F54" s="48">
        <f t="shared" si="5"/>
        <v>91</v>
      </c>
    </row>
    <row r="55" spans="1:6" ht="15">
      <c r="A55" s="35" t="s">
        <v>90</v>
      </c>
      <c r="B55" s="36">
        <v>383</v>
      </c>
      <c r="C55" s="45">
        <f t="shared" si="4"/>
        <v>225</v>
      </c>
      <c r="D55" s="46" t="s">
        <v>75</v>
      </c>
      <c r="E55" s="35">
        <v>1971</v>
      </c>
      <c r="F55" s="48">
        <f t="shared" si="5"/>
        <v>120</v>
      </c>
    </row>
    <row r="56" spans="1:6" ht="12.75">
      <c r="A56" s="91" t="s">
        <v>14</v>
      </c>
      <c r="B56" s="92"/>
      <c r="C56" s="92"/>
      <c r="D56" s="92"/>
      <c r="E56" s="92"/>
      <c r="F56" s="93"/>
    </row>
    <row r="57" spans="1:6" ht="12.75">
      <c r="A57" s="71" t="s">
        <v>27</v>
      </c>
      <c r="B57" s="72"/>
      <c r="C57" s="73"/>
      <c r="D57" s="71" t="s">
        <v>28</v>
      </c>
      <c r="E57" s="72"/>
      <c r="F57" s="73"/>
    </row>
    <row r="58" spans="1:6" ht="12.75">
      <c r="A58" s="74"/>
      <c r="B58" s="75"/>
      <c r="C58" s="76"/>
      <c r="D58" s="74"/>
      <c r="E58" s="75"/>
      <c r="F58" s="76"/>
    </row>
    <row r="59" spans="1:6" ht="12.75">
      <c r="A59" s="77" t="s">
        <v>92</v>
      </c>
      <c r="B59" s="78"/>
      <c r="C59" s="79"/>
      <c r="D59" s="77" t="s">
        <v>93</v>
      </c>
      <c r="E59" s="83"/>
      <c r="F59" s="84"/>
    </row>
    <row r="60" spans="1:6" ht="12.75">
      <c r="A60" s="80"/>
      <c r="B60" s="81"/>
      <c r="C60" s="82"/>
      <c r="D60" s="85"/>
      <c r="E60" s="86"/>
      <c r="F60" s="87"/>
    </row>
    <row r="61" spans="1:6" ht="12.75">
      <c r="A61" s="88" t="s">
        <v>15</v>
      </c>
      <c r="B61" s="88"/>
      <c r="C61" s="88"/>
      <c r="D61" s="88"/>
      <c r="E61" s="88"/>
      <c r="F61" s="88"/>
    </row>
    <row r="62" spans="1:6" ht="12.75">
      <c r="A62" s="89">
        <v>45067</v>
      </c>
      <c r="B62" s="90"/>
      <c r="C62" s="90"/>
      <c r="D62" s="89">
        <v>45067</v>
      </c>
      <c r="E62" s="90"/>
      <c r="F62" s="90"/>
    </row>
    <row r="63" spans="1:6" ht="12.75">
      <c r="A63" s="90" t="s">
        <v>9</v>
      </c>
      <c r="B63" s="90"/>
      <c r="C63" s="90"/>
      <c r="D63" s="90" t="s">
        <v>10</v>
      </c>
      <c r="E63" s="90"/>
      <c r="F63" s="90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48" t="s">
        <v>34</v>
      </c>
      <c r="B65" s="49">
        <v>18</v>
      </c>
      <c r="C65" s="49">
        <f aca="true" t="shared" si="6" ref="C65:C73">ABS(18-B65)</f>
        <v>0</v>
      </c>
      <c r="D65" s="37" t="s">
        <v>95</v>
      </c>
      <c r="E65" s="37">
        <v>67</v>
      </c>
      <c r="F65" s="37">
        <f aca="true" t="shared" si="7" ref="F65:F73">ABS(65-E65)</f>
        <v>2</v>
      </c>
    </row>
    <row r="66" spans="1:6" ht="15">
      <c r="A66" s="46" t="s">
        <v>29</v>
      </c>
      <c r="B66" s="36">
        <v>12</v>
      </c>
      <c r="C66" s="45">
        <f t="shared" si="6"/>
        <v>6</v>
      </c>
      <c r="D66" s="46" t="s">
        <v>96</v>
      </c>
      <c r="E66" s="35">
        <v>68</v>
      </c>
      <c r="F66" s="48">
        <f t="shared" si="7"/>
        <v>3</v>
      </c>
    </row>
    <row r="67" spans="1:6" ht="15">
      <c r="A67" s="35" t="s">
        <v>76</v>
      </c>
      <c r="B67" s="36">
        <v>26</v>
      </c>
      <c r="C67" s="45">
        <f t="shared" si="6"/>
        <v>8</v>
      </c>
      <c r="D67" s="48" t="s">
        <v>34</v>
      </c>
      <c r="E67" s="48">
        <v>70</v>
      </c>
      <c r="F67" s="48">
        <f t="shared" si="7"/>
        <v>5</v>
      </c>
    </row>
    <row r="68" spans="1:6" ht="15">
      <c r="A68" s="35" t="s">
        <v>99</v>
      </c>
      <c r="B68" s="36">
        <v>8</v>
      </c>
      <c r="C68" s="45">
        <f t="shared" si="6"/>
        <v>10</v>
      </c>
      <c r="D68" s="35" t="s">
        <v>98</v>
      </c>
      <c r="E68" s="35">
        <v>60</v>
      </c>
      <c r="F68" s="48">
        <f t="shared" si="7"/>
        <v>5</v>
      </c>
    </row>
    <row r="69" spans="1:6" ht="15">
      <c r="A69" s="46" t="s">
        <v>96</v>
      </c>
      <c r="B69" s="45">
        <v>6</v>
      </c>
      <c r="C69" s="45">
        <f t="shared" si="6"/>
        <v>12</v>
      </c>
      <c r="D69" s="35" t="s">
        <v>99</v>
      </c>
      <c r="E69" s="35">
        <v>56</v>
      </c>
      <c r="F69" s="48">
        <f t="shared" si="7"/>
        <v>9</v>
      </c>
    </row>
    <row r="70" spans="1:6" ht="15">
      <c r="A70" s="46" t="s">
        <v>36</v>
      </c>
      <c r="B70" s="45">
        <v>6</v>
      </c>
      <c r="C70" s="45">
        <f t="shared" si="6"/>
        <v>12</v>
      </c>
      <c r="D70" s="35" t="s">
        <v>97</v>
      </c>
      <c r="E70" s="35">
        <v>80</v>
      </c>
      <c r="F70" s="48">
        <f t="shared" si="7"/>
        <v>15</v>
      </c>
    </row>
    <row r="71" spans="1:6" ht="15">
      <c r="A71" s="46" t="s">
        <v>95</v>
      </c>
      <c r="B71" s="45">
        <v>4</v>
      </c>
      <c r="C71" s="45">
        <f t="shared" si="6"/>
        <v>14</v>
      </c>
      <c r="D71" s="46" t="s">
        <v>29</v>
      </c>
      <c r="E71" s="35">
        <v>42</v>
      </c>
      <c r="F71" s="48">
        <f t="shared" si="7"/>
        <v>23</v>
      </c>
    </row>
    <row r="72" spans="1:6" ht="15">
      <c r="A72" s="35" t="s">
        <v>97</v>
      </c>
      <c r="B72" s="36">
        <v>0</v>
      </c>
      <c r="C72" s="45">
        <f t="shared" si="6"/>
        <v>18</v>
      </c>
      <c r="D72" s="46" t="s">
        <v>36</v>
      </c>
      <c r="E72" s="48">
        <v>42</v>
      </c>
      <c r="F72" s="48">
        <f t="shared" si="7"/>
        <v>23</v>
      </c>
    </row>
    <row r="73" spans="1:6" ht="15">
      <c r="A73" s="35" t="s">
        <v>98</v>
      </c>
      <c r="B73" s="45">
        <v>0</v>
      </c>
      <c r="C73" s="45">
        <f t="shared" si="6"/>
        <v>18</v>
      </c>
      <c r="D73" s="35" t="s">
        <v>76</v>
      </c>
      <c r="E73" s="35">
        <v>37</v>
      </c>
      <c r="F73" s="48">
        <f t="shared" si="7"/>
        <v>28</v>
      </c>
    </row>
    <row r="74" spans="1:6" ht="15">
      <c r="A74" s="46"/>
      <c r="B74" s="45"/>
      <c r="C74" s="45"/>
      <c r="D74" s="35"/>
      <c r="E74" s="35"/>
      <c r="F74" s="48"/>
    </row>
    <row r="75" spans="1:6" ht="15">
      <c r="A75" s="48"/>
      <c r="B75" s="49"/>
      <c r="C75" s="49"/>
      <c r="D75" s="46"/>
      <c r="E75" s="35"/>
      <c r="F75" s="48"/>
    </row>
    <row r="76" spans="1:6" ht="12.75">
      <c r="A76" s="91" t="s">
        <v>14</v>
      </c>
      <c r="B76" s="92"/>
      <c r="C76" s="92"/>
      <c r="D76" s="92"/>
      <c r="E76" s="92"/>
      <c r="F76" s="93"/>
    </row>
    <row r="77" spans="1:6" ht="12.75">
      <c r="A77" s="71" t="s">
        <v>27</v>
      </c>
      <c r="B77" s="72"/>
      <c r="C77" s="73"/>
      <c r="D77" s="71" t="s">
        <v>28</v>
      </c>
      <c r="E77" s="72"/>
      <c r="F77" s="73"/>
    </row>
    <row r="78" spans="1:6" ht="12.75">
      <c r="A78" s="74"/>
      <c r="B78" s="75"/>
      <c r="C78" s="76"/>
      <c r="D78" s="74"/>
      <c r="E78" s="75"/>
      <c r="F78" s="76"/>
    </row>
    <row r="79" spans="1:6" ht="12.75">
      <c r="A79" s="77" t="s">
        <v>100</v>
      </c>
      <c r="B79" s="78"/>
      <c r="C79" s="79"/>
      <c r="D79" s="77" t="s">
        <v>101</v>
      </c>
      <c r="E79" s="83"/>
      <c r="F79" s="84"/>
    </row>
    <row r="80" spans="1:6" ht="12.75">
      <c r="A80" s="80"/>
      <c r="B80" s="81"/>
      <c r="C80" s="82"/>
      <c r="D80" s="85"/>
      <c r="E80" s="86"/>
      <c r="F80" s="87"/>
    </row>
    <row r="81" spans="1:6" ht="12.75">
      <c r="A81" s="88" t="s">
        <v>15</v>
      </c>
      <c r="B81" s="88"/>
      <c r="C81" s="88"/>
      <c r="D81" s="88"/>
      <c r="E81" s="88"/>
      <c r="F81" s="88"/>
    </row>
    <row r="82" spans="1:6" ht="12.75">
      <c r="A82" s="89">
        <v>45067</v>
      </c>
      <c r="B82" s="90"/>
      <c r="C82" s="90"/>
      <c r="D82" s="89">
        <v>45067</v>
      </c>
      <c r="E82" s="90"/>
      <c r="F82" s="90"/>
    </row>
    <row r="83" spans="1:6" ht="12.75">
      <c r="A83" s="90" t="s">
        <v>9</v>
      </c>
      <c r="B83" s="90"/>
      <c r="C83" s="90"/>
      <c r="D83" s="90" t="s">
        <v>10</v>
      </c>
      <c r="E83" s="90"/>
      <c r="F83" s="90"/>
    </row>
    <row r="84" spans="1:6" ht="12.75">
      <c r="A84" s="25" t="s">
        <v>1</v>
      </c>
      <c r="B84" s="25" t="s">
        <v>12</v>
      </c>
      <c r="C84" s="25" t="s">
        <v>13</v>
      </c>
      <c r="D84" s="25"/>
      <c r="E84" s="25" t="s">
        <v>12</v>
      </c>
      <c r="F84" s="25" t="s">
        <v>13</v>
      </c>
    </row>
    <row r="85" spans="1:6" ht="15">
      <c r="A85" s="94" t="s">
        <v>108</v>
      </c>
      <c r="B85" s="94">
        <v>13</v>
      </c>
      <c r="C85" s="94">
        <f>ABS(14-B85)</f>
        <v>1</v>
      </c>
      <c r="D85" s="94" t="s">
        <v>89</v>
      </c>
      <c r="E85" s="94">
        <v>600</v>
      </c>
      <c r="F85" s="94">
        <f>ABS(621-E85)</f>
        <v>21</v>
      </c>
    </row>
    <row r="86" spans="1:6" ht="12.75">
      <c r="A86" s="39" t="s">
        <v>34</v>
      </c>
      <c r="B86" s="39">
        <v>8</v>
      </c>
      <c r="C86" s="39">
        <f>ABS(14-B86)</f>
        <v>6</v>
      </c>
      <c r="D86" s="39" t="s">
        <v>107</v>
      </c>
      <c r="E86" s="39">
        <v>450</v>
      </c>
      <c r="F86" s="39">
        <f>ABS(621-E86)</f>
        <v>171</v>
      </c>
    </row>
    <row r="87" spans="1:6" ht="12.75">
      <c r="A87" s="39" t="s">
        <v>37</v>
      </c>
      <c r="B87" s="39">
        <v>22</v>
      </c>
      <c r="C87" s="39">
        <f>ABS(14-B87)</f>
        <v>8</v>
      </c>
      <c r="D87" s="39" t="s">
        <v>108</v>
      </c>
      <c r="E87" s="39">
        <v>173</v>
      </c>
      <c r="F87" s="39">
        <f>ABS(621-E87)</f>
        <v>448</v>
      </c>
    </row>
    <row r="88" spans="1:6" ht="12.75">
      <c r="A88" s="39" t="s">
        <v>107</v>
      </c>
      <c r="B88" s="39">
        <v>3</v>
      </c>
      <c r="C88" s="39">
        <f>ABS(14-B88)</f>
        <v>11</v>
      </c>
      <c r="D88" s="39" t="s">
        <v>29</v>
      </c>
      <c r="E88" s="39">
        <v>84</v>
      </c>
      <c r="F88" s="39">
        <f>ABS(621-E88)</f>
        <v>537</v>
      </c>
    </row>
    <row r="89" spans="1:6" ht="12.75">
      <c r="A89" s="39" t="s">
        <v>29</v>
      </c>
      <c r="B89" s="39">
        <v>63</v>
      </c>
      <c r="C89" s="39">
        <f>ABS(14-B89)</f>
        <v>49</v>
      </c>
      <c r="D89" s="39" t="s">
        <v>34</v>
      </c>
      <c r="E89" s="39">
        <v>5.5</v>
      </c>
      <c r="F89" s="39">
        <f>ABS(621-E89)</f>
        <v>615.5</v>
      </c>
    </row>
    <row r="90" spans="1:6" ht="12.75">
      <c r="A90" s="39" t="s">
        <v>106</v>
      </c>
      <c r="B90" s="39">
        <v>137</v>
      </c>
      <c r="C90" s="39">
        <f>ABS(14-B90)</f>
        <v>123</v>
      </c>
      <c r="D90" s="39" t="s">
        <v>106</v>
      </c>
      <c r="E90" s="39">
        <v>1375</v>
      </c>
      <c r="F90" s="39">
        <f>ABS(621-E90)</f>
        <v>754</v>
      </c>
    </row>
    <row r="91" spans="1:6" ht="12.75">
      <c r="A91" s="39" t="s">
        <v>89</v>
      </c>
      <c r="B91" s="39">
        <v>157</v>
      </c>
      <c r="C91" s="39">
        <f>ABS(14-B91)</f>
        <v>143</v>
      </c>
      <c r="D91" s="39" t="s">
        <v>37</v>
      </c>
      <c r="E91" s="39">
        <v>2200</v>
      </c>
      <c r="F91" s="39">
        <f>ABS(621-E91)</f>
        <v>1579</v>
      </c>
    </row>
    <row r="92" spans="1:6" ht="12.75">
      <c r="A92" s="39"/>
      <c r="B92" s="39"/>
      <c r="C92" s="39"/>
      <c r="D92" s="39"/>
      <c r="E92" s="39"/>
      <c r="F92" s="39"/>
    </row>
    <row r="93" spans="1:6" ht="12.75">
      <c r="A93" s="39"/>
      <c r="B93" s="39"/>
      <c r="C93" s="39"/>
      <c r="D93" s="39"/>
      <c r="E93" s="39"/>
      <c r="F93" s="39"/>
    </row>
    <row r="94" spans="1:6" ht="15">
      <c r="A94" s="46"/>
      <c r="B94" s="45"/>
      <c r="C94" s="45"/>
      <c r="D94" s="35"/>
      <c r="E94" s="35"/>
      <c r="F94" s="48"/>
    </row>
    <row r="95" spans="1:6" ht="15">
      <c r="A95" s="48"/>
      <c r="B95" s="49"/>
      <c r="C95" s="49"/>
      <c r="D95" s="46"/>
      <c r="E95" s="35"/>
      <c r="F95" s="48"/>
    </row>
    <row r="96" spans="1:6" ht="12.75">
      <c r="A96" s="91" t="s">
        <v>14</v>
      </c>
      <c r="B96" s="92"/>
      <c r="C96" s="92"/>
      <c r="D96" s="92"/>
      <c r="E96" s="92"/>
      <c r="F96" s="93"/>
    </row>
    <row r="97" spans="1:6" ht="12.75">
      <c r="A97" s="71" t="s">
        <v>27</v>
      </c>
      <c r="B97" s="72"/>
      <c r="C97" s="73"/>
      <c r="D97" s="71" t="s">
        <v>28</v>
      </c>
      <c r="E97" s="72"/>
      <c r="F97" s="73"/>
    </row>
    <row r="98" spans="1:6" ht="12.75">
      <c r="A98" s="74"/>
      <c r="B98" s="75"/>
      <c r="C98" s="76"/>
      <c r="D98" s="74"/>
      <c r="E98" s="75"/>
      <c r="F98" s="76"/>
    </row>
    <row r="99" spans="1:6" ht="12.75">
      <c r="A99" s="77" t="s">
        <v>109</v>
      </c>
      <c r="B99" s="78"/>
      <c r="C99" s="79"/>
      <c r="D99" s="77" t="s">
        <v>110</v>
      </c>
      <c r="E99" s="83"/>
      <c r="F99" s="84"/>
    </row>
    <row r="100" spans="1:6" ht="12.75">
      <c r="A100" s="80"/>
      <c r="B100" s="81"/>
      <c r="C100" s="82"/>
      <c r="D100" s="85"/>
      <c r="E100" s="86"/>
      <c r="F100" s="87"/>
    </row>
  </sheetData>
  <sheetProtection/>
  <mergeCells count="50">
    <mergeCell ref="A97:C98"/>
    <mergeCell ref="D97:F98"/>
    <mergeCell ref="A99:C100"/>
    <mergeCell ref="D99:F100"/>
    <mergeCell ref="A81:F81"/>
    <mergeCell ref="A82:C82"/>
    <mergeCell ref="D82:F82"/>
    <mergeCell ref="A83:C83"/>
    <mergeCell ref="D83:F83"/>
    <mergeCell ref="A96:F96"/>
    <mergeCell ref="A77:C78"/>
    <mergeCell ref="D77:F78"/>
    <mergeCell ref="A79:C80"/>
    <mergeCell ref="D79:F80"/>
    <mergeCell ref="A61:F61"/>
    <mergeCell ref="A62:C62"/>
    <mergeCell ref="D62:F62"/>
    <mergeCell ref="A63:C63"/>
    <mergeCell ref="D63:F63"/>
    <mergeCell ref="A76:F7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45</v>
      </c>
      <c r="B1" t="s">
        <v>46</v>
      </c>
      <c r="C1" t="s">
        <v>47</v>
      </c>
      <c r="D1" t="s">
        <v>46</v>
      </c>
      <c r="E1" t="s">
        <v>48</v>
      </c>
      <c r="F1" t="s">
        <v>46</v>
      </c>
      <c r="G1" t="s">
        <v>47</v>
      </c>
      <c r="H1" t="s">
        <v>46</v>
      </c>
      <c r="I1" t="s">
        <v>49</v>
      </c>
      <c r="J1" t="s">
        <v>46</v>
      </c>
      <c r="K1" t="s">
        <v>49</v>
      </c>
      <c r="M1" t="s">
        <v>50</v>
      </c>
    </row>
    <row r="2" spans="1:11" ht="15">
      <c r="A2" t="s">
        <v>51</v>
      </c>
      <c r="B2" t="s">
        <v>52</v>
      </c>
      <c r="C2" t="s">
        <v>53</v>
      </c>
      <c r="D2" t="s">
        <v>52</v>
      </c>
      <c r="E2" s="47" t="s">
        <v>29</v>
      </c>
      <c r="F2" t="s">
        <v>52</v>
      </c>
      <c r="G2" t="s">
        <v>53</v>
      </c>
      <c r="H2" t="s">
        <v>52</v>
      </c>
      <c r="I2" s="30">
        <v>56.5</v>
      </c>
      <c r="J2" t="s">
        <v>52</v>
      </c>
      <c r="K2" t="s">
        <v>49</v>
      </c>
    </row>
    <row r="3" spans="1:13" ht="12.75">
      <c r="A3" t="s">
        <v>54</v>
      </c>
      <c r="B3" t="s">
        <v>52</v>
      </c>
      <c r="C3" t="s">
        <v>53</v>
      </c>
      <c r="D3" t="s">
        <v>52</v>
      </c>
      <c r="E3" s="35" t="s">
        <v>34</v>
      </c>
      <c r="F3" t="s">
        <v>52</v>
      </c>
      <c r="G3" t="s">
        <v>53</v>
      </c>
      <c r="H3" t="s">
        <v>52</v>
      </c>
      <c r="I3" s="30">
        <v>52</v>
      </c>
      <c r="J3" t="s">
        <v>52</v>
      </c>
      <c r="K3" t="s">
        <v>49</v>
      </c>
      <c r="M3" t="str">
        <f>CONCATENATE(A2,B2,C2,D2,E2,F2,G2,H2,I2,J2,K2)</f>
        <v>1ST = CHALFONTS  = 56.5 POINTS</v>
      </c>
    </row>
    <row r="4" spans="1:13" ht="12.75">
      <c r="A4" t="s">
        <v>55</v>
      </c>
      <c r="B4" t="s">
        <v>52</v>
      </c>
      <c r="C4" t="s">
        <v>53</v>
      </c>
      <c r="D4" t="s">
        <v>52</v>
      </c>
      <c r="E4" s="35" t="s">
        <v>30</v>
      </c>
      <c r="F4" t="s">
        <v>52</v>
      </c>
      <c r="G4" t="s">
        <v>53</v>
      </c>
      <c r="H4" t="s">
        <v>52</v>
      </c>
      <c r="I4" s="3">
        <v>47.5</v>
      </c>
      <c r="J4" t="s">
        <v>52</v>
      </c>
      <c r="K4" t="s">
        <v>49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56</v>
      </c>
      <c r="B5" t="s">
        <v>52</v>
      </c>
      <c r="C5" t="s">
        <v>53</v>
      </c>
      <c r="D5" t="s">
        <v>52</v>
      </c>
      <c r="E5" s="39" t="s">
        <v>42</v>
      </c>
      <c r="F5" t="s">
        <v>52</v>
      </c>
      <c r="G5" t="s">
        <v>53</v>
      </c>
      <c r="H5" t="s">
        <v>52</v>
      </c>
      <c r="I5" s="3">
        <v>45.5</v>
      </c>
      <c r="J5" t="s">
        <v>52</v>
      </c>
      <c r="K5" t="s">
        <v>49</v>
      </c>
      <c r="M5" t="str">
        <f t="shared" si="0"/>
        <v>3RD = IN THE CORNER = 47.5 POINTS</v>
      </c>
    </row>
    <row r="6" spans="1:13" ht="12.75">
      <c r="A6" t="s">
        <v>57</v>
      </c>
      <c r="B6" t="s">
        <v>52</v>
      </c>
      <c r="C6" t="s">
        <v>53</v>
      </c>
      <c r="D6" t="s">
        <v>52</v>
      </c>
      <c r="E6" s="35" t="s">
        <v>37</v>
      </c>
      <c r="F6" t="s">
        <v>52</v>
      </c>
      <c r="G6" t="s">
        <v>53</v>
      </c>
      <c r="H6" t="s">
        <v>52</v>
      </c>
      <c r="I6" s="3">
        <v>44</v>
      </c>
      <c r="J6" t="s">
        <v>52</v>
      </c>
      <c r="K6" t="s">
        <v>49</v>
      </c>
      <c r="M6" t="str">
        <f t="shared" si="0"/>
        <v>4TH = WALES GARDEN = 45.5 POINTS</v>
      </c>
    </row>
    <row r="7" spans="1:13" ht="12.75">
      <c r="A7" t="s">
        <v>58</v>
      </c>
      <c r="B7" t="s">
        <v>52</v>
      </c>
      <c r="C7" t="s">
        <v>53</v>
      </c>
      <c r="D7" t="s">
        <v>52</v>
      </c>
      <c r="E7" s="35" t="s">
        <v>39</v>
      </c>
      <c r="F7" t="s">
        <v>52</v>
      </c>
      <c r="G7" t="s">
        <v>53</v>
      </c>
      <c r="H7" t="s">
        <v>52</v>
      </c>
      <c r="I7" s="3">
        <v>42</v>
      </c>
      <c r="J7" t="s">
        <v>52</v>
      </c>
      <c r="K7" t="s">
        <v>49</v>
      </c>
      <c r="M7" t="str">
        <f t="shared" si="0"/>
        <v>5TH = LAST AGAIN = 44 POINTS</v>
      </c>
    </row>
    <row r="8" spans="1:13" ht="15">
      <c r="A8" t="s">
        <v>59</v>
      </c>
      <c r="B8" t="s">
        <v>52</v>
      </c>
      <c r="C8" t="s">
        <v>53</v>
      </c>
      <c r="D8" t="s">
        <v>52</v>
      </c>
      <c r="E8" s="46" t="s">
        <v>36</v>
      </c>
      <c r="F8" t="s">
        <v>52</v>
      </c>
      <c r="G8" t="s">
        <v>53</v>
      </c>
      <c r="H8" t="s">
        <v>52</v>
      </c>
      <c r="I8" s="3">
        <v>35.5</v>
      </c>
      <c r="J8" t="s">
        <v>52</v>
      </c>
      <c r="K8" t="s">
        <v>49</v>
      </c>
      <c r="M8" t="str">
        <f t="shared" si="0"/>
        <v>6TH = CORONATION COCS = 42 POINTS</v>
      </c>
    </row>
    <row r="9" spans="1:13" ht="15">
      <c r="A9" t="s">
        <v>60</v>
      </c>
      <c r="B9" t="s">
        <v>52</v>
      </c>
      <c r="C9" t="s">
        <v>53</v>
      </c>
      <c r="D9" t="s">
        <v>52</v>
      </c>
      <c r="E9" s="46" t="s">
        <v>38</v>
      </c>
      <c r="F9" t="s">
        <v>52</v>
      </c>
      <c r="G9" t="s">
        <v>53</v>
      </c>
      <c r="H9" t="s">
        <v>52</v>
      </c>
      <c r="I9" s="30">
        <v>34.5</v>
      </c>
      <c r="J9" t="s">
        <v>52</v>
      </c>
      <c r="K9" t="s">
        <v>49</v>
      </c>
      <c r="M9" t="str">
        <f t="shared" si="0"/>
        <v>7TH = ALWAYS LAST = 35.5 POINTS</v>
      </c>
    </row>
    <row r="10" spans="1:13" ht="12.75">
      <c r="A10" t="s">
        <v>61</v>
      </c>
      <c r="B10" t="s">
        <v>52</v>
      </c>
      <c r="C10" t="s">
        <v>53</v>
      </c>
      <c r="D10" t="s">
        <v>52</v>
      </c>
      <c r="E10" s="35" t="s">
        <v>35</v>
      </c>
      <c r="F10" t="s">
        <v>52</v>
      </c>
      <c r="G10" t="s">
        <v>53</v>
      </c>
      <c r="H10" t="s">
        <v>52</v>
      </c>
      <c r="I10" s="3">
        <v>31</v>
      </c>
      <c r="J10" t="s">
        <v>52</v>
      </c>
      <c r="K10" t="s">
        <v>49</v>
      </c>
      <c r="M10" t="str">
        <f t="shared" si="0"/>
        <v>8TH = SUNS OUT PLUMBS OUT = 34.5 POINTS</v>
      </c>
    </row>
    <row r="11" spans="1:13" ht="12.75">
      <c r="A11" t="s">
        <v>62</v>
      </c>
      <c r="B11" t="s">
        <v>52</v>
      </c>
      <c r="C11" t="s">
        <v>53</v>
      </c>
      <c r="D11" t="s">
        <v>52</v>
      </c>
      <c r="E11" s="35" t="s">
        <v>40</v>
      </c>
      <c r="F11" t="s">
        <v>52</v>
      </c>
      <c r="G11" t="s">
        <v>53</v>
      </c>
      <c r="H11" t="s">
        <v>52</v>
      </c>
      <c r="I11" s="3">
        <v>28.5</v>
      </c>
      <c r="J11" t="s">
        <v>52</v>
      </c>
      <c r="K11" t="s">
        <v>49</v>
      </c>
      <c r="M11" t="str">
        <f t="shared" si="0"/>
        <v>9TH = LADY AND THE TRAMPS = 31 POINTS</v>
      </c>
    </row>
    <row r="12" spans="1:13" ht="15">
      <c r="A12" t="s">
        <v>63</v>
      </c>
      <c r="B12" t="s">
        <v>52</v>
      </c>
      <c r="C12" t="s">
        <v>53</v>
      </c>
      <c r="D12" t="s">
        <v>52</v>
      </c>
      <c r="E12" s="46" t="s">
        <v>41</v>
      </c>
      <c r="F12" t="s">
        <v>52</v>
      </c>
      <c r="G12" t="s">
        <v>53</v>
      </c>
      <c r="H12" t="s">
        <v>52</v>
      </c>
      <c r="I12" s="30" t="s">
        <v>74</v>
      </c>
      <c r="J12" t="s">
        <v>52</v>
      </c>
      <c r="K12" t="s">
        <v>49</v>
      </c>
      <c r="M12" t="str">
        <f t="shared" si="0"/>
        <v>10TH = STAGLEY = 28.5 POINTS</v>
      </c>
    </row>
    <row r="13" spans="1:13" ht="12.75">
      <c r="A13" t="s">
        <v>64</v>
      </c>
      <c r="B13" t="s">
        <v>52</v>
      </c>
      <c r="C13" t="s">
        <v>53</v>
      </c>
      <c r="D13" t="s">
        <v>52</v>
      </c>
      <c r="F13" t="s">
        <v>52</v>
      </c>
      <c r="G13" t="s">
        <v>53</v>
      </c>
      <c r="H13" t="s">
        <v>52</v>
      </c>
      <c r="J13" t="s">
        <v>52</v>
      </c>
      <c r="K13" t="s">
        <v>49</v>
      </c>
      <c r="M13" t="str">
        <f t="shared" si="0"/>
        <v>11TH = DORRIS DYNOMOS = DNF POINTS</v>
      </c>
    </row>
    <row r="14" spans="1:13" ht="12.75">
      <c r="A14" t="s">
        <v>65</v>
      </c>
      <c r="B14" t="s">
        <v>52</v>
      </c>
      <c r="C14" t="s">
        <v>53</v>
      </c>
      <c r="D14" t="s">
        <v>52</v>
      </c>
      <c r="F14" t="s">
        <v>52</v>
      </c>
      <c r="G14" t="s">
        <v>53</v>
      </c>
      <c r="H14" t="s">
        <v>52</v>
      </c>
      <c r="J14" t="s">
        <v>52</v>
      </c>
      <c r="K14" t="s">
        <v>49</v>
      </c>
      <c r="M14" t="str">
        <f t="shared" si="0"/>
        <v>12TH =  =  POINTS</v>
      </c>
    </row>
    <row r="15" spans="1:13" ht="12.75">
      <c r="A15" t="s">
        <v>66</v>
      </c>
      <c r="B15" t="s">
        <v>52</v>
      </c>
      <c r="C15" t="s">
        <v>53</v>
      </c>
      <c r="D15" t="s">
        <v>52</v>
      </c>
      <c r="F15" t="s">
        <v>52</v>
      </c>
      <c r="G15" t="s">
        <v>53</v>
      </c>
      <c r="H15" t="s">
        <v>52</v>
      </c>
      <c r="J15" t="s">
        <v>52</v>
      </c>
      <c r="K15" t="s">
        <v>49</v>
      </c>
      <c r="M15" t="str">
        <f t="shared" si="0"/>
        <v>13TH =  =  POINTS</v>
      </c>
    </row>
    <row r="16" spans="1:13" ht="12.75">
      <c r="A16" t="s">
        <v>67</v>
      </c>
      <c r="B16" t="s">
        <v>52</v>
      </c>
      <c r="C16" t="s">
        <v>53</v>
      </c>
      <c r="D16" t="s">
        <v>52</v>
      </c>
      <c r="F16" t="s">
        <v>52</v>
      </c>
      <c r="G16" t="s">
        <v>53</v>
      </c>
      <c r="H16" t="s">
        <v>52</v>
      </c>
      <c r="J16" t="s">
        <v>52</v>
      </c>
      <c r="K16" t="s">
        <v>49</v>
      </c>
      <c r="M16" t="str">
        <f t="shared" si="0"/>
        <v>14TH =  =  POINTS</v>
      </c>
    </row>
    <row r="17" spans="1:13" ht="12.75">
      <c r="A17" t="s">
        <v>68</v>
      </c>
      <c r="B17" t="s">
        <v>52</v>
      </c>
      <c r="C17" t="s">
        <v>53</v>
      </c>
      <c r="D17" t="s">
        <v>52</v>
      </c>
      <c r="F17" t="s">
        <v>52</v>
      </c>
      <c r="G17" t="s">
        <v>53</v>
      </c>
      <c r="H17" t="s">
        <v>52</v>
      </c>
      <c r="J17" t="s">
        <v>52</v>
      </c>
      <c r="K17" t="s">
        <v>49</v>
      </c>
      <c r="M17" t="str">
        <f t="shared" si="0"/>
        <v>15TH =  =  POINTS</v>
      </c>
    </row>
    <row r="18" spans="1:13" ht="12.75">
      <c r="A18" t="s">
        <v>69</v>
      </c>
      <c r="B18" t="s">
        <v>52</v>
      </c>
      <c r="C18" t="s">
        <v>53</v>
      </c>
      <c r="D18" t="s">
        <v>52</v>
      </c>
      <c r="F18" t="s">
        <v>52</v>
      </c>
      <c r="G18" t="s">
        <v>53</v>
      </c>
      <c r="H18" t="s">
        <v>52</v>
      </c>
      <c r="J18" t="s">
        <v>52</v>
      </c>
      <c r="K18" t="s">
        <v>49</v>
      </c>
      <c r="M18" t="str">
        <f t="shared" si="0"/>
        <v>16TH =  =  POINTS</v>
      </c>
    </row>
    <row r="19" spans="1:13" ht="12.75">
      <c r="A19" t="s">
        <v>70</v>
      </c>
      <c r="B19" t="s">
        <v>71</v>
      </c>
      <c r="C19" t="s">
        <v>53</v>
      </c>
      <c r="F19" t="s">
        <v>71</v>
      </c>
      <c r="G19" t="s">
        <v>53</v>
      </c>
      <c r="H19" t="s">
        <v>71</v>
      </c>
      <c r="K19" t="s">
        <v>49</v>
      </c>
      <c r="M19" t="str">
        <f t="shared" si="0"/>
        <v>17TH =  =  POINTS</v>
      </c>
    </row>
    <row r="20" spans="1:13" ht="12.75">
      <c r="A20" t="s">
        <v>72</v>
      </c>
      <c r="B20" t="s">
        <v>52</v>
      </c>
      <c r="C20" t="s">
        <v>53</v>
      </c>
      <c r="D20" t="s">
        <v>52</v>
      </c>
      <c r="F20" t="s">
        <v>52</v>
      </c>
      <c r="G20" t="s">
        <v>53</v>
      </c>
      <c r="H20" t="s">
        <v>52</v>
      </c>
      <c r="K20" t="s">
        <v>49</v>
      </c>
      <c r="M20" t="str">
        <f t="shared" si="0"/>
        <v>18TH  =  =  POINTS</v>
      </c>
    </row>
    <row r="21" spans="1:13" ht="12.75">
      <c r="A21" t="s">
        <v>73</v>
      </c>
      <c r="B21" t="s">
        <v>52</v>
      </c>
      <c r="C21" t="s">
        <v>53</v>
      </c>
      <c r="D21" t="s">
        <v>52</v>
      </c>
      <c r="F21" t="s">
        <v>52</v>
      </c>
      <c r="G21" t="s">
        <v>53</v>
      </c>
      <c r="H21" t="s">
        <v>52</v>
      </c>
      <c r="J21" t="s">
        <v>52</v>
      </c>
      <c r="K21" t="s">
        <v>49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2023-06-04T21:03:24Z</dcterms:modified>
  <cp:category/>
  <cp:version/>
  <cp:contentType/>
  <cp:contentStatus/>
</cp:coreProperties>
</file>