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<sst xmlns="http://schemas.openxmlformats.org/spreadsheetml/2006/main" count="329" uniqueCount="91">
  <si>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</si>
  <si>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</si>
  <si>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</si>
  <si>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</si>
  <si>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</si>
  <si>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</si>
  <si>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</si>
  <si>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</si>
  <si>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</si>
  <si>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</si>
  <si>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</si>
  <si>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</si>
  <si>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</si>
  <si>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</si>
  <si>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</si>
  <si>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</si>
  <si>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</si>
  <si>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</si>
  <si>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</si>
  <si>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</si>
  <si>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</si>
  <si>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</si>
  <si>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</si>
  <si>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</si>
  <si>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</si>
  <si>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</si>
  <si>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</si>
  <si>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</si>
  <si>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</si>
  <si>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</si>
  <si>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</si>
  <si>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</si>
  <si>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</si>
  <si>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</si>
  <si>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</si>
  <si>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</si>
  <si>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</si>
  <si>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QUIZZARD OF OZ</t>
  </si>
  <si>
    <t>4 SMARTIES AND A TUBE</t>
  </si>
  <si>
    <t>Wipe out High</t>
  </si>
  <si>
    <t>Wipe Out Low</t>
  </si>
  <si>
    <t>TOP 5'S</t>
  </si>
  <si>
    <t>THE REVELLERS</t>
  </si>
  <si>
    <t>ANNA &amp; MATT0</t>
  </si>
  <si>
    <t>ONLY HERE FOR THE BEER</t>
  </si>
  <si>
    <t>The Forge Inn - Glenfield - Sunday Night Quiz League #57</t>
  </si>
  <si>
    <t>4 SMARTIES &amp; QUIZZARD OF OZ (WINNERS) 12 PTS</t>
  </si>
  <si>
    <t>ANNA &amp; MATT 2 POINTS</t>
  </si>
  <si>
    <t>DINGBATS</t>
  </si>
  <si>
    <t>FAMOUS FIVE</t>
  </si>
  <si>
    <t>NBTE</t>
  </si>
  <si>
    <t>THREE LADIES</t>
  </si>
  <si>
    <t>THREE AMIGOS</t>
  </si>
  <si>
    <t>SUNS OUT PLUMBS OUT</t>
  </si>
  <si>
    <r>
      <rPr>
        <b/>
        <u val="single"/>
        <sz val="10"/>
        <color indexed="10"/>
        <rFont val="Arial"/>
        <family val="2"/>
      </rPr>
      <t>NOTHING BETWEEN THE EARS</t>
    </r>
    <r>
      <rPr>
        <b/>
        <u val="single"/>
        <sz val="10"/>
        <rFont val="Arial"/>
        <family val="2"/>
      </rPr>
      <t xml:space="preserve">  CHALFONTS REVELLERS 9</t>
    </r>
  </si>
  <si>
    <t>SUNS IN PLUMBS IN 2</t>
  </si>
  <si>
    <t>THE LADIES</t>
  </si>
  <si>
    <t xml:space="preserve">NO HOPERS </t>
  </si>
  <si>
    <t>REVELLERS 12</t>
  </si>
  <si>
    <t>WIZZARD OF OZ 3</t>
  </si>
  <si>
    <t>NO HOPERS</t>
  </si>
  <si>
    <t>MISSING LETTERS</t>
  </si>
  <si>
    <t>NO NAME</t>
  </si>
  <si>
    <t>IZZY WIZZY</t>
  </si>
  <si>
    <t>CHARLIES ANGELS</t>
  </si>
  <si>
    <t>FAMOUS FACES</t>
  </si>
  <si>
    <t>Week Number: #4</t>
  </si>
  <si>
    <t>CHALFONTS 13</t>
  </si>
  <si>
    <t>NBTE 4</t>
  </si>
  <si>
    <t xml:space="preserve">QUIZEE RASCAL </t>
  </si>
  <si>
    <t>QUIZARD OF OZ</t>
  </si>
  <si>
    <t>QUIZEE RASCAL</t>
  </si>
  <si>
    <t>REVELLERS 4</t>
  </si>
  <si>
    <t>IN THE CORNER 13</t>
  </si>
  <si>
    <t>QUIZZY RASCAL</t>
  </si>
  <si>
    <t>DILTOIDS</t>
  </si>
  <si>
    <t>CAKE HEADS</t>
  </si>
  <si>
    <t>THE SEARCHERS</t>
  </si>
  <si>
    <t>THE K TEAM</t>
  </si>
  <si>
    <t xml:space="preserve">SPINNERS </t>
  </si>
  <si>
    <t>IT IS HARD TO SAY</t>
  </si>
  <si>
    <t>THEORETICAL QUIZICISTS</t>
  </si>
  <si>
    <t>WINNERS</t>
  </si>
  <si>
    <t>3 amigos k team 13</t>
  </si>
  <si>
    <t>winners 3</t>
  </si>
  <si>
    <t>ITS HARD TO SAY</t>
  </si>
  <si>
    <t>THE CAKE HEADS</t>
  </si>
  <si>
    <t>SPINNERS</t>
  </si>
  <si>
    <t>NOTHNG BETWEEN THE EARS</t>
  </si>
  <si>
    <t>THEORETICAL QUIZZERS</t>
  </si>
  <si>
    <t>DNF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</si>
</sst>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" fontId="8" fillId="0" borderId="2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5" zoomScaleNormal="85"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2.75">
      <c r="A2" s="68" t="s">
        <v>9</v>
      </c>
      <c r="B2" s="69"/>
      <c r="C2" s="69"/>
      <c r="D2" s="69"/>
      <c r="E2" s="69"/>
      <c r="F2" s="69"/>
      <c r="G2" s="69"/>
      <c r="H2" s="70">
        <v>6</v>
      </c>
      <c r="I2" s="70"/>
      <c r="J2" s="70"/>
      <c r="K2" s="70"/>
      <c r="L2" s="70"/>
      <c r="M2" s="71"/>
      <c r="N2"/>
    </row>
    <row r="3" spans="1:14" ht="12.75" customHeight="1">
      <c r="A3" s="53" t="s">
        <v>0</v>
      </c>
      <c r="B3" s="72" t="s">
        <v>1</v>
      </c>
      <c r="C3" s="39"/>
      <c r="D3" s="55" t="s">
        <v>16</v>
      </c>
      <c r="E3" s="55"/>
      <c r="F3" s="55"/>
      <c r="G3" s="55"/>
      <c r="H3" s="55"/>
      <c r="I3" s="55"/>
      <c r="J3" s="55"/>
      <c r="K3" s="55"/>
      <c r="L3" s="55"/>
      <c r="M3" s="53" t="s">
        <v>3</v>
      </c>
      <c r="N3" s="7" t="s">
        <v>7</v>
      </c>
    </row>
    <row r="4" spans="1:14" ht="12.75">
      <c r="A4" s="54"/>
      <c r="B4" s="73"/>
      <c r="C4" s="40" t="s">
        <v>24</v>
      </c>
      <c r="D4" s="2">
        <v>43849</v>
      </c>
      <c r="E4" s="2">
        <f>D4+7</f>
        <v>43856</v>
      </c>
      <c r="F4" s="2">
        <f aca="true" t="shared" si="0" ref="F4:L4">E4+7</f>
        <v>43863</v>
      </c>
      <c r="G4" s="2">
        <f t="shared" si="0"/>
        <v>43870</v>
      </c>
      <c r="H4" s="2">
        <f t="shared" si="0"/>
        <v>43877</v>
      </c>
      <c r="I4" s="2">
        <f t="shared" si="0"/>
        <v>43884</v>
      </c>
      <c r="J4" s="2">
        <f t="shared" si="0"/>
        <v>43891</v>
      </c>
      <c r="K4" s="2">
        <f t="shared" si="0"/>
        <v>43898</v>
      </c>
      <c r="L4" s="2">
        <f t="shared" si="0"/>
        <v>43905</v>
      </c>
      <c r="M4" s="54"/>
      <c r="N4" s="7" t="s">
        <v>8</v>
      </c>
    </row>
    <row r="5" spans="1:14" s="30" customFormat="1" ht="12.75" customHeight="1">
      <c r="A5" s="31">
        <v>1</v>
      </c>
      <c r="B5" s="35" t="s">
        <v>36</v>
      </c>
      <c r="C5" s="28">
        <f>COUNTIF(D5:K5,"&lt;&gt;")</f>
        <v>6</v>
      </c>
      <c r="D5" s="3">
        <v>61</v>
      </c>
      <c r="E5" s="3">
        <v>46</v>
      </c>
      <c r="F5" s="31">
        <v>57</v>
      </c>
      <c r="G5" s="3">
        <v>56</v>
      </c>
      <c r="H5" s="31">
        <v>59</v>
      </c>
      <c r="I5" s="3">
        <v>57.5</v>
      </c>
      <c r="J5" s="49"/>
      <c r="K5" s="3"/>
      <c r="L5" s="3"/>
      <c r="M5" s="3">
        <f>SUM(D5:L5)</f>
        <v>336.5</v>
      </c>
      <c r="N5" s="29">
        <f>M5/C5</f>
        <v>56.083333333333336</v>
      </c>
    </row>
    <row r="6" spans="1:14" s="30" customFormat="1" ht="12.75">
      <c r="A6" s="31">
        <f aca="true" t="shared" si="1" ref="A6:A28">A5+1</f>
        <v>2</v>
      </c>
      <c r="B6" s="33" t="s">
        <v>38</v>
      </c>
      <c r="C6" s="28">
        <f>COUNTIF(D6:K6,"&lt;&gt;")</f>
        <v>6</v>
      </c>
      <c r="D6" s="3">
        <v>58</v>
      </c>
      <c r="E6" s="3">
        <v>40</v>
      </c>
      <c r="F6" s="31">
        <v>58</v>
      </c>
      <c r="G6" s="3">
        <v>56</v>
      </c>
      <c r="H6" s="31">
        <v>48</v>
      </c>
      <c r="I6" s="3">
        <v>57.5</v>
      </c>
      <c r="J6" s="49"/>
      <c r="L6" s="3"/>
      <c r="M6" s="3">
        <f>SUM(D6:L6)</f>
        <v>317.5</v>
      </c>
      <c r="N6" s="29">
        <f aca="true" t="shared" si="2" ref="N6:N28">M6/C6</f>
        <v>52.916666666666664</v>
      </c>
    </row>
    <row r="7" spans="1:14" s="30" customFormat="1" ht="12.75">
      <c r="A7" s="31">
        <f t="shared" si="1"/>
        <v>3</v>
      </c>
      <c r="B7" s="33" t="s">
        <v>42</v>
      </c>
      <c r="C7" s="28">
        <f>COUNTIF(D7:K7,"&lt;&gt;")</f>
        <v>6</v>
      </c>
      <c r="D7" s="3">
        <v>53.5</v>
      </c>
      <c r="E7" s="3">
        <v>48.5</v>
      </c>
      <c r="F7" s="31">
        <v>57.5</v>
      </c>
      <c r="G7" s="3">
        <v>49.5</v>
      </c>
      <c r="H7" s="31">
        <v>48</v>
      </c>
      <c r="I7" s="3">
        <v>57.5</v>
      </c>
      <c r="J7" s="49"/>
      <c r="K7" s="3"/>
      <c r="L7" s="3"/>
      <c r="M7" s="3">
        <f>SUM(D7:L7)</f>
        <v>314.5</v>
      </c>
      <c r="N7" s="29">
        <f t="shared" si="2"/>
        <v>52.416666666666664</v>
      </c>
    </row>
    <row r="8" spans="1:14" s="30" customFormat="1" ht="12" customHeight="1">
      <c r="A8" s="31">
        <f t="shared" si="1"/>
        <v>4</v>
      </c>
      <c r="B8" s="33" t="s">
        <v>33</v>
      </c>
      <c r="C8" s="28">
        <f>COUNTIF(D8:K8,"&lt;&gt;")</f>
        <v>6</v>
      </c>
      <c r="D8" s="3">
        <v>50</v>
      </c>
      <c r="E8" s="3">
        <v>49</v>
      </c>
      <c r="F8" s="31">
        <v>48</v>
      </c>
      <c r="G8" s="3">
        <v>57</v>
      </c>
      <c r="H8" s="31">
        <v>48.5</v>
      </c>
      <c r="I8" s="3">
        <v>56.5</v>
      </c>
      <c r="J8" s="49"/>
      <c r="K8" s="3"/>
      <c r="L8" s="3"/>
      <c r="M8" s="3">
        <f>SUM(D8:L8)</f>
        <v>309</v>
      </c>
      <c r="N8" s="29">
        <f t="shared" si="2"/>
        <v>51.5</v>
      </c>
    </row>
    <row r="9" spans="1:14" s="30" customFormat="1" ht="12.75">
      <c r="A9" s="31">
        <f t="shared" si="1"/>
        <v>5</v>
      </c>
      <c r="B9" s="33" t="s">
        <v>34</v>
      </c>
      <c r="C9" s="28">
        <f>COUNTIF(D9:K9,"&lt;&gt;")</f>
        <v>6</v>
      </c>
      <c r="D9" s="3">
        <v>52.5</v>
      </c>
      <c r="E9" s="3">
        <v>41</v>
      </c>
      <c r="F9" s="31">
        <v>45</v>
      </c>
      <c r="G9" s="3">
        <v>52.5</v>
      </c>
      <c r="H9" s="31">
        <v>44.5</v>
      </c>
      <c r="I9" s="3">
        <v>58</v>
      </c>
      <c r="J9" s="49"/>
      <c r="K9" s="3"/>
      <c r="L9" s="3"/>
      <c r="M9" s="3">
        <f>SUM(D9:L9)</f>
        <v>293.5</v>
      </c>
      <c r="N9" s="29">
        <f t="shared" si="2"/>
        <v>48.916666666666664</v>
      </c>
    </row>
    <row r="10" spans="1:14" s="30" customFormat="1" ht="12.75">
      <c r="A10" s="31">
        <f t="shared" si="1"/>
        <v>6</v>
      </c>
      <c r="B10" s="32" t="s">
        <v>44</v>
      </c>
      <c r="C10" s="28">
        <f>COUNTIF(D10:K10,"&lt;&gt;")</f>
        <v>5</v>
      </c>
      <c r="D10" s="3">
        <v>52</v>
      </c>
      <c r="E10" s="3">
        <v>39</v>
      </c>
      <c r="F10" s="31">
        <v>55</v>
      </c>
      <c r="G10" s="3"/>
      <c r="H10" s="31">
        <v>58</v>
      </c>
      <c r="I10" s="3">
        <v>46</v>
      </c>
      <c r="J10" s="49"/>
      <c r="K10" s="3"/>
      <c r="L10" s="3"/>
      <c r="M10" s="3">
        <f>SUM(D10:L10)</f>
        <v>250</v>
      </c>
      <c r="N10" s="29">
        <f t="shared" si="2"/>
        <v>50</v>
      </c>
    </row>
    <row r="11" spans="1:14" s="30" customFormat="1" ht="12.75">
      <c r="A11" s="31">
        <f t="shared" si="1"/>
        <v>7</v>
      </c>
      <c r="B11" s="33" t="s">
        <v>35</v>
      </c>
      <c r="C11" s="28">
        <f>COUNTIF(D11:K11,"&lt;&gt;")</f>
        <v>4</v>
      </c>
      <c r="D11" s="3">
        <v>57.5</v>
      </c>
      <c r="E11" s="3"/>
      <c r="F11" s="31"/>
      <c r="G11" s="3">
        <v>47</v>
      </c>
      <c r="H11" s="31">
        <v>50</v>
      </c>
      <c r="I11" s="3">
        <v>52</v>
      </c>
      <c r="J11" s="49"/>
      <c r="K11" s="3"/>
      <c r="L11" s="3"/>
      <c r="M11" s="3">
        <f>SUM(D11:L11)</f>
        <v>206.5</v>
      </c>
      <c r="N11" s="29">
        <f t="shared" si="2"/>
        <v>51.625</v>
      </c>
    </row>
    <row r="12" spans="1:14" s="30" customFormat="1" ht="12.75">
      <c r="A12" s="31">
        <f t="shared" si="1"/>
        <v>8</v>
      </c>
      <c r="B12" s="33" t="s">
        <v>37</v>
      </c>
      <c r="C12" s="28">
        <f>COUNTIF(D12:K12,"&lt;&gt;")</f>
        <v>4</v>
      </c>
      <c r="D12" s="3">
        <v>54</v>
      </c>
      <c r="E12" s="3"/>
      <c r="F12" s="31">
        <v>43</v>
      </c>
      <c r="G12" s="3"/>
      <c r="H12" s="31">
        <v>44</v>
      </c>
      <c r="I12" s="3">
        <v>41.5</v>
      </c>
      <c r="J12" s="49"/>
      <c r="K12" s="3"/>
      <c r="L12" s="3"/>
      <c r="M12" s="3">
        <f>SUM(D12:L12)</f>
        <v>182.5</v>
      </c>
      <c r="N12" s="29">
        <f t="shared" si="2"/>
        <v>45.625</v>
      </c>
    </row>
    <row r="13" spans="1:14" s="30" customFormat="1" ht="13.5" customHeight="1">
      <c r="A13" s="31">
        <f t="shared" si="1"/>
        <v>9</v>
      </c>
      <c r="B13" s="33" t="s">
        <v>52</v>
      </c>
      <c r="C13" s="28">
        <f>COUNTIF(D13:K13,"&lt;&gt;")</f>
        <v>4</v>
      </c>
      <c r="D13" s="3"/>
      <c r="E13" s="3">
        <v>33</v>
      </c>
      <c r="F13" s="31">
        <v>50.5</v>
      </c>
      <c r="G13" s="3">
        <v>41</v>
      </c>
      <c r="H13" s="31"/>
      <c r="I13" s="3">
        <v>52</v>
      </c>
      <c r="J13" s="49"/>
      <c r="K13" s="3"/>
      <c r="L13" s="3"/>
      <c r="M13" s="3">
        <f>SUM(D13:L13)</f>
        <v>176.5</v>
      </c>
      <c r="N13" s="29">
        <f t="shared" si="2"/>
        <v>44.125</v>
      </c>
    </row>
    <row r="14" spans="1:14" s="30" customFormat="1" ht="12.75">
      <c r="A14" s="31">
        <f t="shared" si="1"/>
        <v>10</v>
      </c>
      <c r="B14" s="33" t="s">
        <v>50</v>
      </c>
      <c r="C14" s="28">
        <f aca="true" t="shared" si="3" ref="C14:C28">COUNTIF(D14:K14,"&lt;&gt;")</f>
        <v>4</v>
      </c>
      <c r="D14" s="3"/>
      <c r="E14" s="3">
        <v>45.5</v>
      </c>
      <c r="F14" s="31">
        <v>63.5</v>
      </c>
      <c r="G14" s="3">
        <v>16.5</v>
      </c>
      <c r="H14" s="31">
        <v>39</v>
      </c>
      <c r="I14" s="3"/>
      <c r="J14" s="49"/>
      <c r="K14" s="3"/>
      <c r="L14" s="3"/>
      <c r="M14" s="3">
        <f>SUM(D14:L14)</f>
        <v>164.5</v>
      </c>
      <c r="N14" s="29">
        <f t="shared" si="2"/>
        <v>41.125</v>
      </c>
    </row>
    <row r="15" spans="1:14" ht="12.75">
      <c r="A15" s="31">
        <f t="shared" si="1"/>
        <v>11</v>
      </c>
      <c r="B15" s="32" t="s">
        <v>49</v>
      </c>
      <c r="C15" s="28">
        <f t="shared" si="3"/>
        <v>2</v>
      </c>
      <c r="D15" s="3"/>
      <c r="E15" s="3">
        <v>41.5</v>
      </c>
      <c r="F15" s="31"/>
      <c r="G15" s="3">
        <v>43</v>
      </c>
      <c r="H15" s="31"/>
      <c r="I15" s="3"/>
      <c r="J15" s="49"/>
      <c r="K15" s="3"/>
      <c r="L15" s="3"/>
      <c r="M15" s="3">
        <f>SUM(D15:L15)</f>
        <v>84.5</v>
      </c>
      <c r="N15" s="29">
        <f t="shared" si="2"/>
        <v>42.25</v>
      </c>
    </row>
    <row r="16" spans="1:14" ht="12.75">
      <c r="A16" s="31">
        <f t="shared" si="1"/>
        <v>12</v>
      </c>
      <c r="B16" s="33" t="s">
        <v>85</v>
      </c>
      <c r="C16" s="28">
        <f t="shared" si="3"/>
        <v>1</v>
      </c>
      <c r="D16" s="3"/>
      <c r="E16" s="3"/>
      <c r="F16" s="31"/>
      <c r="G16" s="3"/>
      <c r="H16" s="31"/>
      <c r="I16" s="3">
        <v>57</v>
      </c>
      <c r="J16" s="49"/>
      <c r="K16" s="3"/>
      <c r="L16" s="3"/>
      <c r="M16" s="3">
        <f>SUM(D16:L16)</f>
        <v>57</v>
      </c>
      <c r="N16" s="29">
        <f t="shared" si="2"/>
        <v>57</v>
      </c>
    </row>
    <row r="17" spans="1:14" ht="12.75">
      <c r="A17" s="31">
        <f t="shared" si="1"/>
        <v>13</v>
      </c>
      <c r="B17" s="33" t="s">
        <v>78</v>
      </c>
      <c r="C17" s="28">
        <f t="shared" si="3"/>
        <v>1</v>
      </c>
      <c r="D17" s="3"/>
      <c r="E17" s="3"/>
      <c r="F17" s="31"/>
      <c r="G17" s="3"/>
      <c r="H17" s="31"/>
      <c r="I17" s="3">
        <v>56</v>
      </c>
      <c r="J17" s="49"/>
      <c r="K17" s="3"/>
      <c r="L17" s="3"/>
      <c r="M17" s="3">
        <f>SUM(D17:L17)</f>
        <v>56</v>
      </c>
      <c r="N17" s="29">
        <f t="shared" si="2"/>
        <v>56</v>
      </c>
    </row>
    <row r="18" spans="1:14" ht="12.75">
      <c r="A18" s="31">
        <f t="shared" si="1"/>
        <v>14</v>
      </c>
      <c r="B18" s="33" t="s">
        <v>86</v>
      </c>
      <c r="C18" s="28">
        <f t="shared" si="3"/>
        <v>1</v>
      </c>
      <c r="D18" s="3"/>
      <c r="E18" s="3"/>
      <c r="F18" s="31"/>
      <c r="G18" s="3"/>
      <c r="H18" s="31"/>
      <c r="I18" s="3">
        <v>47.5</v>
      </c>
      <c r="J18" s="49"/>
      <c r="K18" s="3"/>
      <c r="L18" s="3"/>
      <c r="M18" s="3">
        <f>SUM(D18:L18)</f>
        <v>47.5</v>
      </c>
      <c r="N18" s="29">
        <f t="shared" si="2"/>
        <v>47.5</v>
      </c>
    </row>
    <row r="19" spans="1:14" ht="12.75">
      <c r="A19" s="31">
        <f t="shared" si="1"/>
        <v>15</v>
      </c>
      <c r="B19" s="33" t="s">
        <v>87</v>
      </c>
      <c r="C19" s="28">
        <f t="shared" si="3"/>
        <v>1</v>
      </c>
      <c r="D19" s="3"/>
      <c r="E19" s="3"/>
      <c r="F19" s="31"/>
      <c r="G19" s="3"/>
      <c r="H19" s="31"/>
      <c r="I19" s="3">
        <v>44</v>
      </c>
      <c r="J19" s="49"/>
      <c r="K19" s="3"/>
      <c r="L19" s="3"/>
      <c r="M19" s="3">
        <f>SUM(D19:L19)</f>
        <v>44</v>
      </c>
      <c r="N19" s="29">
        <f t="shared" si="2"/>
        <v>44</v>
      </c>
    </row>
    <row r="20" spans="1:14" ht="12.75">
      <c r="A20" s="31">
        <f t="shared" si="1"/>
        <v>16</v>
      </c>
      <c r="B20" s="33" t="s">
        <v>74</v>
      </c>
      <c r="C20" s="28">
        <f t="shared" si="3"/>
        <v>1</v>
      </c>
      <c r="D20" s="3"/>
      <c r="E20" s="3"/>
      <c r="F20" s="31"/>
      <c r="G20" s="3"/>
      <c r="H20" s="31">
        <v>43.5</v>
      </c>
      <c r="I20" s="3"/>
      <c r="J20" s="49"/>
      <c r="K20" s="3"/>
      <c r="L20" s="3"/>
      <c r="M20" s="3">
        <f>SUM(D20:L20)</f>
        <v>43.5</v>
      </c>
      <c r="N20" s="29">
        <f t="shared" si="2"/>
        <v>43.5</v>
      </c>
    </row>
    <row r="21" spans="1:14" ht="12.75">
      <c r="A21" s="31">
        <f t="shared" si="1"/>
        <v>17</v>
      </c>
      <c r="B21" s="33" t="s">
        <v>88</v>
      </c>
      <c r="C21" s="28">
        <f t="shared" si="3"/>
        <v>1</v>
      </c>
      <c r="D21" s="3"/>
      <c r="E21" s="3"/>
      <c r="F21" s="31"/>
      <c r="G21" s="3"/>
      <c r="H21" s="31"/>
      <c r="I21" s="3">
        <v>41</v>
      </c>
      <c r="J21" s="49"/>
      <c r="K21" s="3"/>
      <c r="L21" s="3"/>
      <c r="M21" s="3">
        <f>SUM(D21:L21)</f>
        <v>41</v>
      </c>
      <c r="N21" s="29"/>
    </row>
    <row r="22" spans="1:14" ht="12.75">
      <c r="A22" s="31">
        <f t="shared" si="1"/>
        <v>18</v>
      </c>
      <c r="B22" s="33" t="s">
        <v>60</v>
      </c>
      <c r="C22" s="28">
        <f t="shared" si="3"/>
        <v>1</v>
      </c>
      <c r="D22" s="3"/>
      <c r="E22" s="3"/>
      <c r="F22" s="31">
        <v>39.5</v>
      </c>
      <c r="G22" s="3"/>
      <c r="H22" s="31"/>
      <c r="I22" s="3"/>
      <c r="J22" s="49"/>
      <c r="K22" s="3"/>
      <c r="L22" s="3"/>
      <c r="M22" s="3">
        <f>SUM(D22:L22)</f>
        <v>39.5</v>
      </c>
      <c r="N22" s="29"/>
    </row>
    <row r="23" spans="1:14" ht="12.75">
      <c r="A23" s="31">
        <f t="shared" si="1"/>
        <v>19</v>
      </c>
      <c r="B23" s="33" t="s">
        <v>82</v>
      </c>
      <c r="C23" s="28">
        <f t="shared" si="3"/>
        <v>1</v>
      </c>
      <c r="D23" s="3"/>
      <c r="E23" s="3"/>
      <c r="F23" s="31"/>
      <c r="G23" s="3"/>
      <c r="H23" s="31"/>
      <c r="I23" s="3">
        <v>34.5</v>
      </c>
      <c r="J23" s="49"/>
      <c r="K23" s="3"/>
      <c r="L23" s="3"/>
      <c r="M23" s="3">
        <f>SUM(D23:L23)</f>
        <v>34.5</v>
      </c>
      <c r="N23" s="29"/>
    </row>
    <row r="24" spans="1:14" ht="12.75">
      <c r="A24" s="31">
        <f t="shared" si="1"/>
        <v>20</v>
      </c>
      <c r="B24" s="33" t="s">
        <v>64</v>
      </c>
      <c r="C24" s="28">
        <f t="shared" si="3"/>
        <v>1</v>
      </c>
      <c r="D24" s="3"/>
      <c r="E24" s="3"/>
      <c r="F24" s="31"/>
      <c r="G24" s="3">
        <v>33.5</v>
      </c>
      <c r="H24" s="31"/>
      <c r="I24" s="3"/>
      <c r="J24" s="49"/>
      <c r="K24" s="3"/>
      <c r="L24" s="3"/>
      <c r="M24" s="3">
        <f>SUM(D24:L24)</f>
        <v>33.5</v>
      </c>
      <c r="N24" s="29"/>
    </row>
    <row r="25" spans="1:14" ht="12.75">
      <c r="A25" s="31">
        <f t="shared" si="1"/>
        <v>21</v>
      </c>
      <c r="B25" s="33" t="s">
        <v>43</v>
      </c>
      <c r="C25" s="28">
        <f t="shared" si="3"/>
        <v>1</v>
      </c>
      <c r="D25" s="3">
        <v>32</v>
      </c>
      <c r="E25" s="3"/>
      <c r="F25" s="31"/>
      <c r="G25" s="3"/>
      <c r="H25" s="31"/>
      <c r="I25" s="3"/>
      <c r="J25" s="49"/>
      <c r="K25" s="3"/>
      <c r="L25" s="3"/>
      <c r="M25" s="3">
        <f>SUM(D25:L25)</f>
        <v>32</v>
      </c>
      <c r="N25" s="29"/>
    </row>
    <row r="26" spans="1:14" ht="12.75">
      <c r="A26" s="31">
        <f t="shared" si="1"/>
        <v>22</v>
      </c>
      <c r="B26" s="33" t="s">
        <v>77</v>
      </c>
      <c r="C26" s="28">
        <f t="shared" si="3"/>
        <v>1</v>
      </c>
      <c r="D26" s="3"/>
      <c r="E26" s="3"/>
      <c r="F26" s="31"/>
      <c r="G26" s="3"/>
      <c r="H26" s="31"/>
      <c r="I26" s="3">
        <v>31.5</v>
      </c>
      <c r="J26" s="49"/>
      <c r="K26" s="3"/>
      <c r="L26" s="3"/>
      <c r="M26" s="3">
        <f>SUM(D26:L26)</f>
        <v>31.5</v>
      </c>
      <c r="N26" s="29"/>
    </row>
    <row r="27" spans="1:14" ht="12.75">
      <c r="A27" s="31">
        <f t="shared" si="1"/>
        <v>23</v>
      </c>
      <c r="B27" s="33" t="s">
        <v>56</v>
      </c>
      <c r="C27" s="28">
        <f t="shared" si="3"/>
        <v>1</v>
      </c>
      <c r="D27" s="3"/>
      <c r="E27" s="3">
        <v>18.5</v>
      </c>
      <c r="F27" s="31"/>
      <c r="G27" s="3"/>
      <c r="H27" s="31"/>
      <c r="I27" s="3"/>
      <c r="J27" s="49"/>
      <c r="K27" s="3"/>
      <c r="L27" s="3"/>
      <c r="M27" s="3">
        <f>SUM(D27:L27)</f>
        <v>18.5</v>
      </c>
      <c r="N27" s="29"/>
    </row>
    <row r="28" spans="1:14" ht="12.75">
      <c r="A28" s="31">
        <f t="shared" si="1"/>
        <v>24</v>
      </c>
      <c r="B28" s="33" t="s">
        <v>89</v>
      </c>
      <c r="C28" s="28">
        <f t="shared" si="3"/>
        <v>1</v>
      </c>
      <c r="D28" s="3"/>
      <c r="E28" s="3"/>
      <c r="F28" s="31"/>
      <c r="G28" s="3"/>
      <c r="H28" s="31"/>
      <c r="I28" s="113" t="s">
        <v>90</v>
      </c>
      <c r="J28" s="49"/>
      <c r="K28" s="3"/>
      <c r="L28" s="3"/>
      <c r="M28" s="3">
        <f>SUM(D28:L28)</f>
        <v>0</v>
      </c>
      <c r="N28" s="29">
        <f t="shared" si="2"/>
        <v>0</v>
      </c>
    </row>
    <row r="29" spans="1:14" ht="12.75">
      <c r="A29" s="59" t="s">
        <v>10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</row>
    <row r="31" spans="1:14" ht="12.75">
      <c r="A31" s="58" t="s">
        <v>4</v>
      </c>
      <c r="B31" s="57" t="s">
        <v>6</v>
      </c>
      <c r="C31" s="38" t="s">
        <v>8</v>
      </c>
      <c r="D31" s="7">
        <f>SUM(D5:D28)/D33</f>
        <v>52.27777777777778</v>
      </c>
      <c r="E31" s="7">
        <f>SUM(E5:E28)/E33</f>
        <v>40.2</v>
      </c>
      <c r="F31" s="7">
        <f>SUM(F5:F28)/F33</f>
        <v>51.7</v>
      </c>
      <c r="G31" s="7">
        <f>SUM(G5:G28)/G33</f>
        <v>45.2</v>
      </c>
      <c r="H31" s="7">
        <f>SUM(H5:H28)/H33</f>
        <v>48.25</v>
      </c>
      <c r="I31" s="7">
        <f>SUM(I5:I28)/I33</f>
        <v>46.470588235294116</v>
      </c>
      <c r="J31" s="50"/>
      <c r="K31" s="7"/>
      <c r="L31" s="7"/>
      <c r="M31" s="4"/>
      <c r="N31" s="13"/>
    </row>
    <row r="32" spans="1:14" ht="12.75">
      <c r="A32" s="58"/>
      <c r="B32" s="57"/>
      <c r="C32" s="38" t="s">
        <v>25</v>
      </c>
      <c r="D32" s="7">
        <f>MAX(D5:D28)</f>
        <v>61</v>
      </c>
      <c r="E32" s="7">
        <f>MAX(E5:E28)</f>
        <v>49</v>
      </c>
      <c r="F32" s="7">
        <f>MAX(F5:F28)</f>
        <v>63.5</v>
      </c>
      <c r="G32" s="7">
        <f>MAX(G5:G28)</f>
        <v>57</v>
      </c>
      <c r="H32" s="7">
        <f>MAX(H5:H28)</f>
        <v>59</v>
      </c>
      <c r="I32" s="7">
        <f>MAX(I5:I28)</f>
        <v>58</v>
      </c>
      <c r="J32" s="50"/>
      <c r="K32" s="7"/>
      <c r="L32" s="7"/>
      <c r="M32" s="11"/>
      <c r="N32" s="12"/>
    </row>
    <row r="33" spans="1:14" ht="12.75">
      <c r="A33" s="58"/>
      <c r="B33" s="57"/>
      <c r="C33" s="38" t="s">
        <v>7</v>
      </c>
      <c r="D33" s="9">
        <f>COUNTIF(D5:D28,"&lt;&gt;")</f>
        <v>9</v>
      </c>
      <c r="E33" s="9">
        <f>COUNTIF(E5:E28,"&lt;&gt;")</f>
        <v>10</v>
      </c>
      <c r="F33" s="9">
        <f>COUNTIF(F5:F28,"&lt;&gt;")</f>
        <v>10</v>
      </c>
      <c r="G33" s="9">
        <f>COUNTIF(G5:G28,"&lt;&gt;")</f>
        <v>10</v>
      </c>
      <c r="H33" s="9">
        <f>COUNTIF(H5:H28,"&lt;&gt;")</f>
        <v>10</v>
      </c>
      <c r="I33" s="9">
        <f>COUNTIF(I5:I28,"&lt;&gt;")</f>
        <v>17</v>
      </c>
      <c r="J33" s="51"/>
      <c r="K33" s="9"/>
      <c r="L33" s="9"/>
      <c r="M33" s="13"/>
      <c r="N33" s="12"/>
    </row>
    <row r="34" spans="1:14" ht="12.75">
      <c r="A34" s="58"/>
      <c r="B34" s="56" t="s">
        <v>5</v>
      </c>
      <c r="C34" s="37" t="s">
        <v>26</v>
      </c>
      <c r="D34" s="6" t="s">
        <v>22</v>
      </c>
      <c r="E34" s="6" t="s">
        <v>22</v>
      </c>
      <c r="F34" s="6" t="s">
        <v>22</v>
      </c>
      <c r="G34" s="6" t="s">
        <v>22</v>
      </c>
      <c r="H34" s="6" t="s">
        <v>22</v>
      </c>
      <c r="I34" s="6" t="s">
        <v>22</v>
      </c>
      <c r="J34" s="52"/>
      <c r="K34" s="6"/>
      <c r="L34" s="6"/>
      <c r="M34" s="14"/>
      <c r="N34" s="12"/>
    </row>
    <row r="35" spans="1:14" ht="12.75">
      <c r="A35" s="58"/>
      <c r="B35" s="56"/>
      <c r="C35" s="37" t="s">
        <v>27</v>
      </c>
      <c r="D35" s="6" t="s">
        <v>31</v>
      </c>
      <c r="E35" s="6" t="s">
        <v>31</v>
      </c>
      <c r="F35" s="6" t="s">
        <v>31</v>
      </c>
      <c r="G35" s="6" t="s">
        <v>31</v>
      </c>
      <c r="H35" s="6" t="s">
        <v>31</v>
      </c>
      <c r="I35" s="6" t="s">
        <v>31</v>
      </c>
      <c r="J35" s="52"/>
      <c r="K35" s="6"/>
      <c r="L35" s="18"/>
      <c r="M35" s="15"/>
      <c r="N35" s="16"/>
    </row>
    <row r="36" spans="1:14" ht="12.75">
      <c r="A36" s="58"/>
      <c r="B36" s="56"/>
      <c r="C36" s="37" t="s">
        <v>28</v>
      </c>
      <c r="D36" s="6" t="s">
        <v>48</v>
      </c>
      <c r="E36" s="6" t="s">
        <v>41</v>
      </c>
      <c r="F36" s="47" t="s">
        <v>61</v>
      </c>
      <c r="G36" s="47" t="s">
        <v>65</v>
      </c>
      <c r="H36" s="47" t="s">
        <v>75</v>
      </c>
      <c r="I36" s="47" t="s">
        <v>41</v>
      </c>
      <c r="J36" s="52"/>
      <c r="K36" s="6"/>
      <c r="L36" s="6"/>
      <c r="M36" s="15"/>
      <c r="N36" s="16"/>
    </row>
    <row r="37" spans="1:14" ht="12.75" customHeight="1">
      <c r="A37" s="58"/>
      <c r="B37" s="56"/>
      <c r="C37" s="37" t="s">
        <v>29</v>
      </c>
      <c r="D37" s="6" t="s">
        <v>32</v>
      </c>
      <c r="E37" s="6" t="s">
        <v>32</v>
      </c>
      <c r="F37" s="6" t="s">
        <v>32</v>
      </c>
      <c r="G37" s="6" t="s">
        <v>32</v>
      </c>
      <c r="H37" s="6" t="s">
        <v>32</v>
      </c>
      <c r="I37" s="6" t="s">
        <v>32</v>
      </c>
      <c r="J37" s="52"/>
      <c r="K37" s="6"/>
      <c r="L37" s="18"/>
      <c r="M37" s="15"/>
      <c r="N37" s="16"/>
    </row>
    <row r="38" spans="1:14" s="5" customFormat="1" ht="12.75" customHeight="1">
      <c r="A38" s="58"/>
      <c r="B38" s="56"/>
      <c r="C38" s="37" t="s">
        <v>30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6" t="s">
        <v>23</v>
      </c>
      <c r="J38" s="52"/>
      <c r="K38" s="6"/>
      <c r="L38" s="6"/>
      <c r="M38" s="15"/>
      <c r="N38" s="16"/>
    </row>
    <row r="39" spans="1:14" s="8" customFormat="1" ht="12.75">
      <c r="A39" s="19"/>
      <c r="B39" s="4"/>
      <c r="C39" s="4"/>
      <c r="D39" s="21"/>
      <c r="E39" s="21"/>
      <c r="F39" s="20"/>
      <c r="G39" s="21"/>
      <c r="H39" s="36"/>
      <c r="I39" s="17"/>
      <c r="J39" s="17"/>
      <c r="K39" s="17"/>
      <c r="L39" s="17"/>
      <c r="M39" s="15"/>
      <c r="N39" s="16"/>
    </row>
    <row r="40" spans="1:14" s="10" customFormat="1" ht="12.75">
      <c r="A40" s="4"/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/>
      <c r="N40" s="8"/>
    </row>
    <row r="41" ht="11.25" customHeight="1"/>
    <row r="43" ht="12.75">
      <c r="O43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4:B38"/>
    <mergeCell ref="B31:B33"/>
    <mergeCell ref="A31:A38"/>
    <mergeCell ref="A29:N3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zoomScalePageLayoutView="0" workbookViewId="0" topLeftCell="A1">
      <selection activeCell="S18" sqref="B6:S18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2.75">
      <c r="A2" s="77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</row>
    <row r="3" spans="1:19" ht="12.75" customHeight="1">
      <c r="A3" s="82" t="s">
        <v>0</v>
      </c>
      <c r="B3" s="84" t="s">
        <v>1</v>
      </c>
      <c r="C3" s="90" t="s">
        <v>2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22"/>
    </row>
    <row r="4" spans="1:19" ht="12.75">
      <c r="A4" s="83"/>
      <c r="B4" s="85"/>
      <c r="C4" s="80">
        <v>43849</v>
      </c>
      <c r="D4" s="81"/>
      <c r="E4" s="80">
        <f>C4+7</f>
        <v>43856</v>
      </c>
      <c r="F4" s="81"/>
      <c r="G4" s="80">
        <f>E4+7</f>
        <v>43863</v>
      </c>
      <c r="H4" s="81"/>
      <c r="I4" s="80">
        <f>G4+7</f>
        <v>43870</v>
      </c>
      <c r="J4" s="81"/>
      <c r="K4" s="80">
        <f>I4+7</f>
        <v>43877</v>
      </c>
      <c r="L4" s="81"/>
      <c r="M4" s="80">
        <f>K4+7</f>
        <v>43884</v>
      </c>
      <c r="N4" s="81"/>
      <c r="O4" s="80">
        <v>43898</v>
      </c>
      <c r="P4" s="81"/>
      <c r="Q4" s="80">
        <f>O4+7</f>
        <v>43905</v>
      </c>
      <c r="R4" s="8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2" t="s">
        <v>44</v>
      </c>
      <c r="C6" s="28"/>
      <c r="D6" s="25">
        <v>3</v>
      </c>
      <c r="E6" s="28">
        <v>3</v>
      </c>
      <c r="F6" s="28">
        <v>1</v>
      </c>
      <c r="G6" s="28"/>
      <c r="H6" s="28"/>
      <c r="I6" s="28"/>
      <c r="J6" s="28"/>
      <c r="K6" s="28">
        <v>3</v>
      </c>
      <c r="L6" s="28">
        <v>2</v>
      </c>
      <c r="M6" s="28">
        <v>2</v>
      </c>
      <c r="N6" s="28"/>
      <c r="O6" s="28"/>
      <c r="P6" s="28"/>
      <c r="Q6" s="28"/>
      <c r="R6" s="28"/>
      <c r="S6" s="28">
        <f>SUM(C6:R6)</f>
        <v>14</v>
      </c>
    </row>
    <row r="7" spans="1:19" ht="12.75">
      <c r="A7" s="28">
        <f aca="true" t="shared" si="0" ref="A7:A30">A6+1</f>
        <v>2</v>
      </c>
      <c r="B7" s="33" t="s">
        <v>35</v>
      </c>
      <c r="C7" s="25">
        <v>3</v>
      </c>
      <c r="D7" s="25">
        <v>1</v>
      </c>
      <c r="E7" s="25"/>
      <c r="F7" s="25"/>
      <c r="G7" s="25"/>
      <c r="H7" s="25"/>
      <c r="I7" s="25">
        <v>3</v>
      </c>
      <c r="J7" s="25"/>
      <c r="K7" s="25">
        <v>2</v>
      </c>
      <c r="L7" s="25"/>
      <c r="M7" s="25"/>
      <c r="N7" s="25">
        <v>3</v>
      </c>
      <c r="O7" s="25"/>
      <c r="P7" s="25"/>
      <c r="Q7" s="25"/>
      <c r="R7" s="25"/>
      <c r="S7" s="28">
        <f>SUM(C7:R7)</f>
        <v>12</v>
      </c>
    </row>
    <row r="8" spans="1:19" ht="12.75">
      <c r="A8" s="28">
        <f t="shared" si="0"/>
        <v>3</v>
      </c>
      <c r="B8" s="33" t="s">
        <v>33</v>
      </c>
      <c r="C8" s="43">
        <v>2</v>
      </c>
      <c r="D8" s="43"/>
      <c r="E8" s="43"/>
      <c r="F8" s="43"/>
      <c r="G8" s="43">
        <v>3</v>
      </c>
      <c r="H8" s="43">
        <v>2</v>
      </c>
      <c r="I8" s="43"/>
      <c r="J8" s="43"/>
      <c r="K8" s="43"/>
      <c r="L8" s="43">
        <v>2</v>
      </c>
      <c r="M8" s="43"/>
      <c r="N8" s="43">
        <v>2</v>
      </c>
      <c r="O8" s="43"/>
      <c r="P8" s="43"/>
      <c r="Q8" s="43"/>
      <c r="R8" s="43"/>
      <c r="S8" s="42">
        <f>SUM(C8:R8)</f>
        <v>11</v>
      </c>
    </row>
    <row r="9" spans="1:19" ht="12" customHeight="1">
      <c r="A9" s="28">
        <f t="shared" si="0"/>
        <v>4</v>
      </c>
      <c r="B9" s="33" t="s">
        <v>42</v>
      </c>
      <c r="C9" s="25"/>
      <c r="D9" s="25">
        <v>2</v>
      </c>
      <c r="E9" s="25"/>
      <c r="F9" s="25"/>
      <c r="G9" s="25"/>
      <c r="H9" s="25">
        <v>3</v>
      </c>
      <c r="I9" s="25"/>
      <c r="J9" s="25"/>
      <c r="K9" s="25">
        <v>1</v>
      </c>
      <c r="L9" s="25">
        <v>2</v>
      </c>
      <c r="M9" s="25">
        <v>3</v>
      </c>
      <c r="N9" s="25"/>
      <c r="O9" s="25"/>
      <c r="P9" s="25"/>
      <c r="Q9" s="25"/>
      <c r="R9" s="25"/>
      <c r="S9" s="28">
        <f>SUM(C9:R9)</f>
        <v>11</v>
      </c>
    </row>
    <row r="10" spans="1:19" ht="12.75">
      <c r="A10" s="28">
        <f t="shared" si="0"/>
        <v>5</v>
      </c>
      <c r="B10" s="33" t="s">
        <v>38</v>
      </c>
      <c r="C10" s="28"/>
      <c r="D10" s="28"/>
      <c r="E10" s="28">
        <v>2</v>
      </c>
      <c r="F10" s="28">
        <v>2</v>
      </c>
      <c r="G10" s="28"/>
      <c r="H10" s="28"/>
      <c r="I10" s="28"/>
      <c r="J10" s="28"/>
      <c r="K10" s="28"/>
      <c r="L10" s="28">
        <v>3</v>
      </c>
      <c r="M10" s="28"/>
      <c r="N10" s="28"/>
      <c r="O10" s="28"/>
      <c r="P10" s="28"/>
      <c r="Q10" s="28"/>
      <c r="R10" s="28"/>
      <c r="S10" s="28">
        <f>SUM(C10:R10)</f>
        <v>7</v>
      </c>
    </row>
    <row r="11" spans="1:19" ht="12.75">
      <c r="A11" s="28">
        <f t="shared" si="0"/>
        <v>6</v>
      </c>
      <c r="B11" s="33" t="s">
        <v>52</v>
      </c>
      <c r="C11" s="25"/>
      <c r="D11" s="25"/>
      <c r="E11" s="25">
        <v>3</v>
      </c>
      <c r="F11" s="25"/>
      <c r="G11" s="25">
        <v>2</v>
      </c>
      <c r="H11" s="25"/>
      <c r="I11" s="25"/>
      <c r="J11" s="25">
        <v>1</v>
      </c>
      <c r="K11" s="25"/>
      <c r="L11" s="25"/>
      <c r="M11" s="25">
        <v>1</v>
      </c>
      <c r="N11" s="25"/>
      <c r="O11" s="25"/>
      <c r="P11" s="25"/>
      <c r="Q11" s="25"/>
      <c r="R11" s="25"/>
      <c r="S11" s="28">
        <f>SUM(C11:R11)</f>
        <v>7</v>
      </c>
    </row>
    <row r="12" spans="1:19" ht="12.75">
      <c r="A12" s="28">
        <f t="shared" si="0"/>
        <v>7</v>
      </c>
      <c r="B12" s="33" t="s">
        <v>50</v>
      </c>
      <c r="C12" s="25"/>
      <c r="D12" s="25"/>
      <c r="E12" s="25"/>
      <c r="F12" s="25">
        <v>3</v>
      </c>
      <c r="G12" s="25"/>
      <c r="H12" s="25"/>
      <c r="I12" s="25">
        <v>2</v>
      </c>
      <c r="J12" s="25"/>
      <c r="K12" s="25"/>
      <c r="L12" s="25">
        <v>1</v>
      </c>
      <c r="M12" s="25"/>
      <c r="N12" s="25"/>
      <c r="O12" s="25"/>
      <c r="P12" s="25"/>
      <c r="Q12" s="25"/>
      <c r="R12" s="25"/>
      <c r="S12" s="28">
        <f>SUM(C12:R12)</f>
        <v>6</v>
      </c>
    </row>
    <row r="13" spans="1:19" ht="12.75">
      <c r="A13" s="28">
        <f t="shared" si="0"/>
        <v>8</v>
      </c>
      <c r="B13" s="33" t="s">
        <v>53</v>
      </c>
      <c r="C13" s="25"/>
      <c r="D13" s="28"/>
      <c r="E13" s="28"/>
      <c r="F13" s="28">
        <v>2</v>
      </c>
      <c r="G13" s="28">
        <v>1</v>
      </c>
      <c r="H13" s="28"/>
      <c r="I13" s="28"/>
      <c r="J13" s="28">
        <v>2</v>
      </c>
      <c r="K13" s="25"/>
      <c r="L13" s="28"/>
      <c r="M13" s="28"/>
      <c r="N13" s="28"/>
      <c r="O13" s="28"/>
      <c r="P13" s="28"/>
      <c r="Q13" s="28"/>
      <c r="R13" s="28"/>
      <c r="S13" s="28">
        <f>SUM(C13:R13)</f>
        <v>5</v>
      </c>
    </row>
    <row r="14" spans="1:19" ht="12.75">
      <c r="A14" s="28">
        <f t="shared" si="0"/>
        <v>9</v>
      </c>
      <c r="B14" s="33" t="s">
        <v>36</v>
      </c>
      <c r="C14" s="28"/>
      <c r="D14" s="28"/>
      <c r="E14" s="28"/>
      <c r="F14" s="28"/>
      <c r="G14" s="28"/>
      <c r="H14" s="28">
        <v>1</v>
      </c>
      <c r="I14" s="28">
        <v>1</v>
      </c>
      <c r="J14" s="28">
        <v>3</v>
      </c>
      <c r="K14" s="28"/>
      <c r="L14" s="28"/>
      <c r="M14" s="28"/>
      <c r="N14" s="28"/>
      <c r="O14" s="28"/>
      <c r="P14" s="28"/>
      <c r="Q14" s="28"/>
      <c r="R14" s="28"/>
      <c r="S14" s="28">
        <f>SUM(C14:R14)</f>
        <v>5</v>
      </c>
    </row>
    <row r="15" spans="1:19" ht="12.75">
      <c r="A15" s="28">
        <f t="shared" si="0"/>
        <v>10</v>
      </c>
      <c r="B15" s="33" t="s">
        <v>51</v>
      </c>
      <c r="C15" s="25"/>
      <c r="D15" s="25"/>
      <c r="E15" s="25"/>
      <c r="F15" s="25">
        <v>2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>
        <f>SUM(C15:R15)</f>
        <v>2</v>
      </c>
    </row>
    <row r="16" spans="1:19" ht="12.75">
      <c r="A16" s="28">
        <f t="shared" si="0"/>
        <v>11</v>
      </c>
      <c r="B16" s="33" t="s">
        <v>37</v>
      </c>
      <c r="C16" s="28">
        <v>1</v>
      </c>
      <c r="D16" s="25"/>
      <c r="E16" s="28"/>
      <c r="F16" s="28"/>
      <c r="G16" s="28"/>
      <c r="H16" s="28"/>
      <c r="I16" s="28"/>
      <c r="J16" s="28"/>
      <c r="K16" s="28"/>
      <c r="L16" s="28"/>
      <c r="M16" s="28"/>
      <c r="N16" s="28">
        <v>1</v>
      </c>
      <c r="O16" s="28"/>
      <c r="P16" s="28"/>
      <c r="Q16" s="28"/>
      <c r="R16" s="28"/>
      <c r="S16" s="28">
        <f>SUM(C16:R16)</f>
        <v>2</v>
      </c>
    </row>
    <row r="17" spans="1:19" ht="12.75">
      <c r="A17" s="28">
        <f t="shared" si="0"/>
        <v>12</v>
      </c>
      <c r="B17" s="33" t="s">
        <v>49</v>
      </c>
      <c r="C17" s="25"/>
      <c r="D17" s="25"/>
      <c r="E17" s="25">
        <v>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8">
        <f>SUM(C17:R17)</f>
        <v>1</v>
      </c>
    </row>
    <row r="18" spans="1:19" ht="12.75">
      <c r="A18" s="28">
        <f t="shared" si="0"/>
        <v>13</v>
      </c>
      <c r="B18" s="33" t="s">
        <v>71</v>
      </c>
      <c r="C18" s="25"/>
      <c r="D18" s="25"/>
      <c r="E18" s="28"/>
      <c r="F18" s="28"/>
      <c r="G18" s="28"/>
      <c r="H18" s="28"/>
      <c r="I18" s="28"/>
      <c r="J18" s="28"/>
      <c r="K18" s="25"/>
      <c r="L18" s="28">
        <v>1</v>
      </c>
      <c r="M18" s="28"/>
      <c r="N18" s="28"/>
      <c r="O18" s="28"/>
      <c r="P18" s="28"/>
      <c r="Q18" s="28"/>
      <c r="R18" s="28"/>
      <c r="S18" s="28">
        <f>SUM(C18:R18)</f>
        <v>1</v>
      </c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86" t="s">
        <v>15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12.75" customHeigh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</sheetData>
  <sheetProtection/>
  <mergeCells count="14">
    <mergeCell ref="A31:S32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35">
      <selection activeCell="D160" sqref="D16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8" t="s">
        <v>20</v>
      </c>
      <c r="B1" s="78"/>
      <c r="C1" s="78"/>
      <c r="D1" s="78"/>
      <c r="E1" s="78"/>
      <c r="F1" s="78"/>
    </row>
    <row r="2" spans="1:6" ht="12.75">
      <c r="A2" s="102">
        <v>43849</v>
      </c>
      <c r="B2" s="103"/>
      <c r="C2" s="103"/>
      <c r="D2" s="102">
        <v>43849</v>
      </c>
      <c r="E2" s="103"/>
      <c r="F2" s="103"/>
    </row>
    <row r="3" spans="1:6" ht="12.75">
      <c r="A3" s="103" t="s">
        <v>11</v>
      </c>
      <c r="B3" s="103"/>
      <c r="C3" s="103"/>
      <c r="D3" s="103" t="s">
        <v>12</v>
      </c>
      <c r="E3" s="103"/>
      <c r="F3" s="103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35</v>
      </c>
      <c r="B5" s="3">
        <v>154</v>
      </c>
      <c r="C5" s="28">
        <f aca="true" t="shared" si="0" ref="C5:C13">ABS(150-B5)</f>
        <v>4</v>
      </c>
      <c r="D5" s="32" t="s">
        <v>44</v>
      </c>
      <c r="E5" s="33">
        <v>0.5</v>
      </c>
      <c r="F5" s="41">
        <f aca="true" t="shared" si="1" ref="F5:F13">ABS(1.1-E5)</f>
        <v>0.6000000000000001</v>
      </c>
    </row>
    <row r="6" spans="1:6" ht="15" customHeight="1">
      <c r="A6" s="33" t="s">
        <v>33</v>
      </c>
      <c r="B6" s="3">
        <v>142</v>
      </c>
      <c r="C6" s="28">
        <f t="shared" si="0"/>
        <v>8</v>
      </c>
      <c r="D6" s="33" t="s">
        <v>42</v>
      </c>
      <c r="E6" s="33">
        <v>0.2</v>
      </c>
      <c r="F6" s="41">
        <f t="shared" si="1"/>
        <v>0.9000000000000001</v>
      </c>
    </row>
    <row r="7" spans="1:8" ht="15" customHeight="1">
      <c r="A7" s="33" t="s">
        <v>37</v>
      </c>
      <c r="B7" s="3">
        <v>176</v>
      </c>
      <c r="C7" s="28">
        <f t="shared" si="0"/>
        <v>26</v>
      </c>
      <c r="D7" s="33" t="s">
        <v>35</v>
      </c>
      <c r="E7" s="33">
        <v>2.7</v>
      </c>
      <c r="F7" s="41">
        <f t="shared" si="1"/>
        <v>1.6</v>
      </c>
      <c r="H7" s="10"/>
    </row>
    <row r="8" spans="1:6" ht="15" customHeight="1">
      <c r="A8" s="33" t="s">
        <v>34</v>
      </c>
      <c r="B8" s="3">
        <v>113</v>
      </c>
      <c r="C8" s="28">
        <f t="shared" si="0"/>
        <v>37</v>
      </c>
      <c r="D8" s="33" t="s">
        <v>34</v>
      </c>
      <c r="E8" s="33">
        <v>2.9</v>
      </c>
      <c r="F8" s="41">
        <f t="shared" si="1"/>
        <v>1.7999999999999998</v>
      </c>
    </row>
    <row r="9" spans="1:6" ht="15" customHeight="1">
      <c r="A9" s="33" t="s">
        <v>38</v>
      </c>
      <c r="B9" s="3">
        <v>189</v>
      </c>
      <c r="C9" s="28">
        <f t="shared" si="0"/>
        <v>39</v>
      </c>
      <c r="D9" s="33" t="s">
        <v>33</v>
      </c>
      <c r="E9" s="33">
        <v>3.5</v>
      </c>
      <c r="F9" s="41">
        <f t="shared" si="1"/>
        <v>2.4</v>
      </c>
    </row>
    <row r="10" spans="1:12" ht="15" customHeight="1">
      <c r="A10" s="32" t="s">
        <v>44</v>
      </c>
      <c r="B10" s="3">
        <v>104</v>
      </c>
      <c r="C10" s="28">
        <f t="shared" si="0"/>
        <v>46</v>
      </c>
      <c r="D10" s="35" t="s">
        <v>36</v>
      </c>
      <c r="E10" s="33">
        <v>3.7</v>
      </c>
      <c r="F10" s="41">
        <f t="shared" si="1"/>
        <v>2.6</v>
      </c>
      <c r="H10" s="34"/>
      <c r="I10" s="34"/>
      <c r="J10" s="34"/>
      <c r="K10" s="34"/>
      <c r="L10" s="34"/>
    </row>
    <row r="11" spans="1:12" ht="15" customHeight="1">
      <c r="A11" s="33" t="s">
        <v>42</v>
      </c>
      <c r="B11" s="3">
        <v>248</v>
      </c>
      <c r="C11" s="28">
        <f t="shared" si="0"/>
        <v>98</v>
      </c>
      <c r="D11" s="33" t="s">
        <v>38</v>
      </c>
      <c r="E11" s="33">
        <v>4.3</v>
      </c>
      <c r="F11" s="41">
        <f t="shared" si="1"/>
        <v>3.1999999999999997</v>
      </c>
      <c r="H11" s="34"/>
      <c r="I11" s="34"/>
      <c r="J11" s="34"/>
      <c r="K11" s="34"/>
      <c r="L11" s="34"/>
    </row>
    <row r="12" spans="1:12" ht="15" customHeight="1">
      <c r="A12" s="33" t="s">
        <v>43</v>
      </c>
      <c r="B12" s="3">
        <v>0</v>
      </c>
      <c r="C12" s="28">
        <f t="shared" si="0"/>
        <v>150</v>
      </c>
      <c r="D12" s="33" t="s">
        <v>43</v>
      </c>
      <c r="E12" s="33">
        <v>10</v>
      </c>
      <c r="F12" s="41">
        <f t="shared" si="1"/>
        <v>8.9</v>
      </c>
      <c r="H12" s="34"/>
      <c r="I12" s="34"/>
      <c r="J12" s="34"/>
      <c r="K12" s="34"/>
      <c r="L12" s="34"/>
    </row>
    <row r="13" spans="1:12" ht="15" customHeight="1">
      <c r="A13" s="35" t="s">
        <v>36</v>
      </c>
      <c r="B13" s="3">
        <v>0</v>
      </c>
      <c r="C13" s="28">
        <f t="shared" si="0"/>
        <v>150</v>
      </c>
      <c r="D13" s="33" t="s">
        <v>37</v>
      </c>
      <c r="E13" s="33">
        <v>21.3</v>
      </c>
      <c r="F13" s="41">
        <f t="shared" si="1"/>
        <v>20.2</v>
      </c>
      <c r="H13" s="34"/>
      <c r="I13" s="34"/>
      <c r="J13" s="34"/>
      <c r="K13" s="34"/>
      <c r="L13" s="34"/>
    </row>
    <row r="14" spans="1:12" ht="15" customHeight="1">
      <c r="A14" s="33"/>
      <c r="B14" s="3"/>
      <c r="C14" s="28"/>
      <c r="D14" s="33"/>
      <c r="E14" s="33"/>
      <c r="F14" s="41"/>
      <c r="H14" s="34"/>
      <c r="I14" s="34"/>
      <c r="J14" s="34"/>
      <c r="K14" s="34"/>
      <c r="L14" s="34"/>
    </row>
    <row r="15" spans="1:12" ht="15" customHeight="1">
      <c r="A15" s="33"/>
      <c r="B15" s="3"/>
      <c r="C15" s="28"/>
      <c r="D15" s="33"/>
      <c r="E15" s="33"/>
      <c r="F15" s="41"/>
      <c r="H15" s="34"/>
      <c r="I15" s="34"/>
      <c r="J15" s="34"/>
      <c r="K15" s="34"/>
      <c r="L15" s="34"/>
    </row>
    <row r="16" spans="1:12" ht="15" customHeight="1">
      <c r="A16" s="33"/>
      <c r="B16" s="3"/>
      <c r="C16" s="28"/>
      <c r="D16" s="33"/>
      <c r="E16" s="33"/>
      <c r="F16" s="41"/>
      <c r="H16" s="34"/>
      <c r="I16" s="34"/>
      <c r="J16" s="34"/>
      <c r="K16" s="34"/>
      <c r="L16" s="34"/>
    </row>
    <row r="17" spans="1:6" ht="15" customHeight="1">
      <c r="A17" s="33"/>
      <c r="B17" s="3"/>
      <c r="C17" s="28"/>
      <c r="D17" s="33"/>
      <c r="E17" s="33"/>
      <c r="F17" s="41"/>
    </row>
    <row r="18" spans="1:6" ht="15" customHeight="1">
      <c r="A18" s="33"/>
      <c r="B18" s="3"/>
      <c r="C18" s="28"/>
      <c r="D18" s="33"/>
      <c r="E18" s="33"/>
      <c r="F18" s="41"/>
    </row>
    <row r="19" spans="1:6" ht="15" customHeight="1">
      <c r="A19" s="33"/>
      <c r="B19" s="3"/>
      <c r="C19" s="28"/>
      <c r="D19" s="33"/>
      <c r="E19" s="33"/>
      <c r="F19" s="41"/>
    </row>
    <row r="20" spans="1:6" ht="15" customHeight="1">
      <c r="A20" s="33"/>
      <c r="B20" s="3"/>
      <c r="C20" s="28"/>
      <c r="D20" s="33"/>
      <c r="E20" s="33"/>
      <c r="F20" s="41"/>
    </row>
    <row r="21" spans="1:6" ht="13.5" customHeight="1">
      <c r="A21" s="33"/>
      <c r="B21" s="3"/>
      <c r="C21" s="28"/>
      <c r="D21" s="33"/>
      <c r="E21" s="33"/>
      <c r="F21" s="41"/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104" t="s">
        <v>19</v>
      </c>
      <c r="B23" s="105"/>
      <c r="C23" s="105"/>
      <c r="D23" s="105"/>
      <c r="E23" s="105"/>
      <c r="F23" s="106"/>
    </row>
    <row r="24" spans="1:6" ht="12.75" customHeight="1">
      <c r="A24" s="107" t="s">
        <v>39</v>
      </c>
      <c r="B24" s="108"/>
      <c r="C24" s="109"/>
      <c r="D24" s="107" t="s">
        <v>40</v>
      </c>
      <c r="E24" s="108"/>
      <c r="F24" s="109"/>
    </row>
    <row r="25" spans="1:6" ht="12.75">
      <c r="A25" s="110"/>
      <c r="B25" s="111"/>
      <c r="C25" s="112"/>
      <c r="D25" s="110"/>
      <c r="E25" s="111"/>
      <c r="F25" s="112"/>
    </row>
    <row r="26" spans="1:6" ht="12.75">
      <c r="A26" s="93" t="s">
        <v>46</v>
      </c>
      <c r="B26" s="94"/>
      <c r="C26" s="95"/>
      <c r="D26" s="99" t="s">
        <v>47</v>
      </c>
      <c r="E26" s="100"/>
      <c r="F26" s="101"/>
    </row>
    <row r="27" spans="1:6" ht="12.75">
      <c r="A27" s="96"/>
      <c r="B27" s="97"/>
      <c r="C27" s="98"/>
      <c r="D27" s="90"/>
      <c r="E27" s="91"/>
      <c r="F27" s="92"/>
    </row>
    <row r="28" spans="1:6" ht="12.75">
      <c r="A28" s="78" t="s">
        <v>20</v>
      </c>
      <c r="B28" s="78"/>
      <c r="C28" s="78"/>
      <c r="D28" s="78"/>
      <c r="E28" s="78"/>
      <c r="F28" s="78"/>
    </row>
    <row r="29" spans="1:6" ht="12.75">
      <c r="A29" s="102">
        <v>43856</v>
      </c>
      <c r="B29" s="103"/>
      <c r="C29" s="103"/>
      <c r="D29" s="102">
        <v>26</v>
      </c>
      <c r="E29" s="103"/>
      <c r="F29" s="103"/>
    </row>
    <row r="30" spans="1:6" ht="12.75">
      <c r="A30" s="103" t="s">
        <v>11</v>
      </c>
      <c r="B30" s="103"/>
      <c r="C30" s="103"/>
      <c r="D30" s="103" t="s">
        <v>12</v>
      </c>
      <c r="E30" s="103"/>
      <c r="F30" s="103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32" t="s">
        <v>44</v>
      </c>
      <c r="B32" s="3">
        <v>1976</v>
      </c>
      <c r="C32" s="28">
        <f aca="true" t="shared" si="2" ref="C32:C41">ABS(1976-B32)</f>
        <v>0</v>
      </c>
      <c r="D32" s="33" t="s">
        <v>50</v>
      </c>
      <c r="E32" s="33">
        <v>1000</v>
      </c>
      <c r="F32" s="41">
        <f aca="true" t="shared" si="3" ref="F32:F41">ABS(1000-E32)</f>
        <v>0</v>
      </c>
    </row>
    <row r="33" spans="1:6" ht="12.75">
      <c r="A33" s="44" t="s">
        <v>52</v>
      </c>
      <c r="B33" s="45">
        <v>1976</v>
      </c>
      <c r="C33" s="46">
        <f t="shared" si="2"/>
        <v>0</v>
      </c>
      <c r="D33" s="33" t="s">
        <v>38</v>
      </c>
      <c r="E33" s="33">
        <v>100</v>
      </c>
      <c r="F33" s="41">
        <f t="shared" si="3"/>
        <v>900</v>
      </c>
    </row>
    <row r="34" spans="1:6" ht="12.75">
      <c r="A34" s="33" t="s">
        <v>38</v>
      </c>
      <c r="B34" s="3">
        <v>1978</v>
      </c>
      <c r="C34" s="28">
        <f t="shared" si="2"/>
        <v>2</v>
      </c>
      <c r="D34" s="33" t="s">
        <v>51</v>
      </c>
      <c r="E34" s="33">
        <v>100</v>
      </c>
      <c r="F34" s="41">
        <f t="shared" si="3"/>
        <v>900</v>
      </c>
    </row>
    <row r="35" spans="1:6" ht="12.75">
      <c r="A35" s="33" t="s">
        <v>49</v>
      </c>
      <c r="B35" s="3">
        <v>1973</v>
      </c>
      <c r="C35" s="28">
        <f t="shared" si="2"/>
        <v>3</v>
      </c>
      <c r="D35" s="33" t="s">
        <v>34</v>
      </c>
      <c r="E35" s="33">
        <v>100</v>
      </c>
      <c r="F35" s="41">
        <f t="shared" si="3"/>
        <v>900</v>
      </c>
    </row>
    <row r="36" spans="1:6" ht="12.75">
      <c r="A36" s="35" t="s">
        <v>36</v>
      </c>
      <c r="B36" s="3">
        <v>1979</v>
      </c>
      <c r="C36" s="28">
        <f t="shared" si="2"/>
        <v>3</v>
      </c>
      <c r="D36" s="32" t="s">
        <v>44</v>
      </c>
      <c r="E36" s="33">
        <v>5</v>
      </c>
      <c r="F36" s="41">
        <f t="shared" si="3"/>
        <v>995</v>
      </c>
    </row>
    <row r="37" spans="1:6" ht="12.75">
      <c r="A37" s="33" t="s">
        <v>42</v>
      </c>
      <c r="B37" s="3">
        <v>1971</v>
      </c>
      <c r="C37" s="28">
        <f t="shared" si="2"/>
        <v>5</v>
      </c>
      <c r="D37" s="35" t="s">
        <v>36</v>
      </c>
      <c r="E37" s="33">
        <v>2500</v>
      </c>
      <c r="F37" s="41">
        <f t="shared" si="3"/>
        <v>1500</v>
      </c>
    </row>
    <row r="38" spans="1:6" ht="12.75">
      <c r="A38" s="33" t="s">
        <v>50</v>
      </c>
      <c r="B38" s="3">
        <v>1969</v>
      </c>
      <c r="C38" s="28">
        <f t="shared" si="2"/>
        <v>7</v>
      </c>
      <c r="D38" s="33" t="s">
        <v>42</v>
      </c>
      <c r="E38" s="33">
        <v>10000</v>
      </c>
      <c r="F38" s="41">
        <f t="shared" si="3"/>
        <v>9000</v>
      </c>
    </row>
    <row r="39" spans="1:6" ht="12.75">
      <c r="A39" s="33" t="s">
        <v>33</v>
      </c>
      <c r="B39" s="3">
        <v>1968</v>
      </c>
      <c r="C39" s="28">
        <f t="shared" si="2"/>
        <v>8</v>
      </c>
      <c r="D39" s="33" t="s">
        <v>52</v>
      </c>
      <c r="E39" s="33">
        <v>25000</v>
      </c>
      <c r="F39" s="41">
        <f t="shared" si="3"/>
        <v>24000</v>
      </c>
    </row>
    <row r="40" spans="1:6" ht="12.75">
      <c r="A40" s="33" t="s">
        <v>51</v>
      </c>
      <c r="B40" s="3">
        <v>1968</v>
      </c>
      <c r="C40" s="28">
        <f t="shared" si="2"/>
        <v>8</v>
      </c>
      <c r="D40" s="33" t="s">
        <v>33</v>
      </c>
      <c r="E40" s="33">
        <v>50000</v>
      </c>
      <c r="F40" s="41">
        <f t="shared" si="3"/>
        <v>49000</v>
      </c>
    </row>
    <row r="41" spans="1:6" ht="12.75">
      <c r="A41" s="33" t="s">
        <v>34</v>
      </c>
      <c r="B41" s="3">
        <v>1967</v>
      </c>
      <c r="C41" s="28">
        <f t="shared" si="2"/>
        <v>9</v>
      </c>
      <c r="D41" s="33" t="s">
        <v>49</v>
      </c>
      <c r="E41" s="33">
        <v>1000000</v>
      </c>
      <c r="F41" s="41">
        <f t="shared" si="3"/>
        <v>999000</v>
      </c>
    </row>
    <row r="42" spans="1:6" ht="12.75">
      <c r="A42" s="33"/>
      <c r="B42" s="3"/>
      <c r="C42" s="28"/>
      <c r="D42" s="33"/>
      <c r="E42" s="33"/>
      <c r="F42" s="41"/>
    </row>
    <row r="43" spans="1:6" ht="12.75">
      <c r="A43" s="33"/>
      <c r="B43" s="3"/>
      <c r="C43" s="28"/>
      <c r="D43" s="33"/>
      <c r="E43" s="33"/>
      <c r="F43" s="41"/>
    </row>
    <row r="44" spans="1:6" ht="12.75">
      <c r="A44" s="33"/>
      <c r="B44" s="3"/>
      <c r="C44" s="28"/>
      <c r="D44" s="33"/>
      <c r="E44" s="33"/>
      <c r="F44" s="41"/>
    </row>
    <row r="45" spans="1:6" ht="12.75">
      <c r="A45" s="33"/>
      <c r="B45" s="3"/>
      <c r="C45" s="28"/>
      <c r="D45" s="33"/>
      <c r="E45" s="33"/>
      <c r="F45" s="41"/>
    </row>
    <row r="46" spans="1:6" ht="12.75">
      <c r="A46" s="33"/>
      <c r="B46" s="3"/>
      <c r="C46" s="28"/>
      <c r="D46" s="33"/>
      <c r="E46" s="33"/>
      <c r="F46" s="41"/>
    </row>
    <row r="47" spans="1:6" ht="12.75">
      <c r="A47" s="33"/>
      <c r="B47" s="3"/>
      <c r="C47" s="28"/>
      <c r="D47" s="33"/>
      <c r="E47" s="33"/>
      <c r="F47" s="41"/>
    </row>
    <row r="48" spans="1:6" ht="12.75">
      <c r="A48" s="33"/>
      <c r="B48" s="3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104" t="s">
        <v>19</v>
      </c>
      <c r="B50" s="105"/>
      <c r="C50" s="105"/>
      <c r="D50" s="105"/>
      <c r="E50" s="105"/>
      <c r="F50" s="106"/>
    </row>
    <row r="51" spans="1:6" ht="12.75">
      <c r="A51" s="107" t="s">
        <v>39</v>
      </c>
      <c r="B51" s="108"/>
      <c r="C51" s="109"/>
      <c r="D51" s="107" t="s">
        <v>40</v>
      </c>
      <c r="E51" s="108"/>
      <c r="F51" s="109"/>
    </row>
    <row r="52" spans="1:6" ht="12.75">
      <c r="A52" s="110"/>
      <c r="B52" s="111"/>
      <c r="C52" s="112"/>
      <c r="D52" s="110"/>
      <c r="E52" s="111"/>
      <c r="F52" s="112"/>
    </row>
    <row r="53" spans="1:6" ht="12.75">
      <c r="A53" s="93" t="s">
        <v>54</v>
      </c>
      <c r="B53" s="94"/>
      <c r="C53" s="95"/>
      <c r="D53" s="99" t="s">
        <v>55</v>
      </c>
      <c r="E53" s="100"/>
      <c r="F53" s="101"/>
    </row>
    <row r="54" spans="1:6" ht="12.75">
      <c r="A54" s="96"/>
      <c r="B54" s="97"/>
      <c r="C54" s="98"/>
      <c r="D54" s="90"/>
      <c r="E54" s="91"/>
      <c r="F54" s="92"/>
    </row>
    <row r="55" spans="1:6" ht="12.75">
      <c r="A55" s="78" t="s">
        <v>20</v>
      </c>
      <c r="B55" s="78"/>
      <c r="C55" s="78"/>
      <c r="D55" s="78"/>
      <c r="E55" s="78"/>
      <c r="F55" s="78"/>
    </row>
    <row r="56" spans="1:6" ht="12.75">
      <c r="A56" s="102">
        <v>43863</v>
      </c>
      <c r="B56" s="103"/>
      <c r="C56" s="103"/>
      <c r="D56" s="102">
        <v>43863</v>
      </c>
      <c r="E56" s="103"/>
      <c r="F56" s="103"/>
    </row>
    <row r="57" spans="1:6" ht="12.75">
      <c r="A57" s="103" t="s">
        <v>11</v>
      </c>
      <c r="B57" s="103"/>
      <c r="C57" s="103"/>
      <c r="D57" s="103" t="s">
        <v>12</v>
      </c>
      <c r="E57" s="103"/>
      <c r="F57" s="103"/>
    </row>
    <row r="58" spans="1:6" ht="12.75">
      <c r="A58" s="32" t="s">
        <v>1</v>
      </c>
      <c r="B58" s="32" t="s">
        <v>17</v>
      </c>
      <c r="C58" s="32" t="s">
        <v>18</v>
      </c>
      <c r="D58" s="32" t="s">
        <v>1</v>
      </c>
      <c r="E58" s="32" t="s">
        <v>17</v>
      </c>
      <c r="F58" s="32" t="s">
        <v>18</v>
      </c>
    </row>
    <row r="59" spans="1:6" ht="12.75">
      <c r="A59" s="44" t="s">
        <v>50</v>
      </c>
      <c r="B59" s="46">
        <v>1948</v>
      </c>
      <c r="C59" s="46">
        <f aca="true" t="shared" si="4" ref="C59:C68">ABS(1948-B59)</f>
        <v>0</v>
      </c>
      <c r="D59" s="44" t="s">
        <v>42</v>
      </c>
      <c r="E59" s="44">
        <v>1897</v>
      </c>
      <c r="F59" s="44">
        <f aca="true" t="shared" si="5" ref="F59:F68">ABS(1852-E59)</f>
        <v>45</v>
      </c>
    </row>
    <row r="60" spans="1:6" ht="12.75">
      <c r="A60" s="33" t="s">
        <v>52</v>
      </c>
      <c r="B60" s="28">
        <v>1946</v>
      </c>
      <c r="C60" s="28">
        <f t="shared" si="4"/>
        <v>2</v>
      </c>
      <c r="D60" s="33" t="s">
        <v>33</v>
      </c>
      <c r="E60" s="33">
        <v>1907</v>
      </c>
      <c r="F60" s="33">
        <f t="shared" si="5"/>
        <v>55</v>
      </c>
    </row>
    <row r="61" spans="1:6" ht="12.75">
      <c r="A61" s="33" t="s">
        <v>34</v>
      </c>
      <c r="B61" s="28">
        <v>1945</v>
      </c>
      <c r="C61" s="28">
        <f t="shared" si="4"/>
        <v>3</v>
      </c>
      <c r="D61" s="35" t="s">
        <v>36</v>
      </c>
      <c r="E61" s="33">
        <v>1911</v>
      </c>
      <c r="F61" s="33">
        <f t="shared" si="5"/>
        <v>59</v>
      </c>
    </row>
    <row r="62" spans="1:6" ht="12.75">
      <c r="A62" s="33" t="s">
        <v>37</v>
      </c>
      <c r="B62" s="28">
        <v>1944</v>
      </c>
      <c r="C62" s="28">
        <f t="shared" si="4"/>
        <v>4</v>
      </c>
      <c r="D62" s="33" t="s">
        <v>52</v>
      </c>
      <c r="E62" s="33">
        <v>1922</v>
      </c>
      <c r="F62" s="33">
        <f t="shared" si="5"/>
        <v>70</v>
      </c>
    </row>
    <row r="63" spans="1:6" ht="12.75">
      <c r="A63" s="35" t="s">
        <v>36</v>
      </c>
      <c r="B63" s="28">
        <v>1944</v>
      </c>
      <c r="C63" s="28">
        <f t="shared" si="4"/>
        <v>4</v>
      </c>
      <c r="D63" s="33" t="s">
        <v>38</v>
      </c>
      <c r="E63" s="33">
        <v>1927</v>
      </c>
      <c r="F63" s="33">
        <f t="shared" si="5"/>
        <v>75</v>
      </c>
    </row>
    <row r="64" spans="1:6" ht="12.75">
      <c r="A64" s="32" t="s">
        <v>44</v>
      </c>
      <c r="B64" s="28">
        <v>1955</v>
      </c>
      <c r="C64" s="28">
        <f t="shared" si="4"/>
        <v>7</v>
      </c>
      <c r="D64" s="33" t="s">
        <v>34</v>
      </c>
      <c r="E64" s="33">
        <v>1928</v>
      </c>
      <c r="F64" s="33">
        <f t="shared" si="5"/>
        <v>76</v>
      </c>
    </row>
    <row r="65" spans="1:6" ht="12.75">
      <c r="A65" s="33" t="s">
        <v>42</v>
      </c>
      <c r="B65" s="28">
        <v>1956</v>
      </c>
      <c r="C65" s="28">
        <f t="shared" si="4"/>
        <v>8</v>
      </c>
      <c r="D65" s="33" t="s">
        <v>50</v>
      </c>
      <c r="E65" s="33">
        <v>1936</v>
      </c>
      <c r="F65" s="33">
        <f t="shared" si="5"/>
        <v>84</v>
      </c>
    </row>
    <row r="66" spans="1:6" ht="12.75">
      <c r="A66" s="33" t="s">
        <v>57</v>
      </c>
      <c r="B66" s="28">
        <v>1958</v>
      </c>
      <c r="C66" s="28">
        <f t="shared" si="4"/>
        <v>10</v>
      </c>
      <c r="D66" s="33" t="s">
        <v>57</v>
      </c>
      <c r="E66" s="33">
        <v>1937</v>
      </c>
      <c r="F66" s="33">
        <f t="shared" si="5"/>
        <v>85</v>
      </c>
    </row>
    <row r="67" spans="1:6" ht="12.75">
      <c r="A67" s="33" t="s">
        <v>38</v>
      </c>
      <c r="B67" s="28">
        <v>1974</v>
      </c>
      <c r="C67" s="28">
        <f t="shared" si="4"/>
        <v>26</v>
      </c>
      <c r="D67" s="33" t="s">
        <v>37</v>
      </c>
      <c r="E67" s="33">
        <v>1952</v>
      </c>
      <c r="F67" s="33">
        <f t="shared" si="5"/>
        <v>100</v>
      </c>
    </row>
    <row r="68" spans="1:6" ht="12.75">
      <c r="A68" s="33" t="s">
        <v>33</v>
      </c>
      <c r="B68" s="28">
        <v>1975</v>
      </c>
      <c r="C68" s="28">
        <f t="shared" si="4"/>
        <v>27</v>
      </c>
      <c r="D68" s="32" t="s">
        <v>44</v>
      </c>
      <c r="E68" s="33">
        <v>1962</v>
      </c>
      <c r="F68" s="33">
        <f t="shared" si="5"/>
        <v>110</v>
      </c>
    </row>
    <row r="69" spans="1:6" ht="12.75">
      <c r="A69" s="33"/>
      <c r="B69" s="28"/>
      <c r="C69" s="28"/>
      <c r="D69" s="33"/>
      <c r="E69" s="33"/>
      <c r="F69" s="41"/>
    </row>
    <row r="70" spans="1:6" ht="12.75">
      <c r="A70" s="33"/>
      <c r="B70" s="28"/>
      <c r="C70" s="28"/>
      <c r="D70" s="33"/>
      <c r="E70" s="33"/>
      <c r="F70" s="41"/>
    </row>
    <row r="71" spans="1:6" ht="12.75">
      <c r="A71" s="33"/>
      <c r="B71" s="28"/>
      <c r="C71" s="28"/>
      <c r="D71" s="33"/>
      <c r="E71" s="33"/>
      <c r="F71" s="41"/>
    </row>
    <row r="72" spans="1:6" ht="12.75">
      <c r="A72" s="33"/>
      <c r="B72" s="28"/>
      <c r="C72" s="28"/>
      <c r="D72" s="33"/>
      <c r="E72" s="33"/>
      <c r="F72" s="41"/>
    </row>
    <row r="73" spans="1:6" ht="12.75">
      <c r="A73" s="33"/>
      <c r="B73" s="28"/>
      <c r="C73" s="28"/>
      <c r="D73" s="33"/>
      <c r="E73" s="33"/>
      <c r="F73" s="41"/>
    </row>
    <row r="74" spans="1:6" ht="12.75">
      <c r="A74" s="33"/>
      <c r="B74" s="3"/>
      <c r="C74" s="28"/>
      <c r="D74" s="33"/>
      <c r="E74" s="33"/>
      <c r="F74" s="41"/>
    </row>
    <row r="75" spans="1:6" ht="12.75">
      <c r="A75" s="33"/>
      <c r="B75" s="3"/>
      <c r="C75" s="28"/>
      <c r="D75" s="33"/>
      <c r="E75" s="33"/>
      <c r="F75" s="41"/>
    </row>
    <row r="76" spans="1:6" ht="12.75">
      <c r="A76" s="32"/>
      <c r="B76" s="25"/>
      <c r="C76" s="28"/>
      <c r="D76" s="33"/>
      <c r="E76" s="32"/>
      <c r="F76" s="33"/>
    </row>
    <row r="77" spans="1:6" ht="12.75">
      <c r="A77" s="104" t="s">
        <v>19</v>
      </c>
      <c r="B77" s="105"/>
      <c r="C77" s="105"/>
      <c r="D77" s="105"/>
      <c r="E77" s="105"/>
      <c r="F77" s="106"/>
    </row>
    <row r="78" spans="1:6" ht="12.75">
      <c r="A78" s="107" t="s">
        <v>39</v>
      </c>
      <c r="B78" s="108"/>
      <c r="C78" s="109"/>
      <c r="D78" s="107" t="s">
        <v>40</v>
      </c>
      <c r="E78" s="108"/>
      <c r="F78" s="109"/>
    </row>
    <row r="79" spans="1:6" ht="12.75">
      <c r="A79" s="110"/>
      <c r="B79" s="111"/>
      <c r="C79" s="112"/>
      <c r="D79" s="110"/>
      <c r="E79" s="111"/>
      <c r="F79" s="112"/>
    </row>
    <row r="80" spans="1:6" ht="12.75">
      <c r="A80" s="93" t="s">
        <v>58</v>
      </c>
      <c r="B80" s="94"/>
      <c r="C80" s="95"/>
      <c r="D80" s="99" t="s">
        <v>59</v>
      </c>
      <c r="E80" s="100"/>
      <c r="F80" s="101"/>
    </row>
    <row r="81" spans="1:6" ht="12.75">
      <c r="A81" s="96"/>
      <c r="B81" s="97"/>
      <c r="C81" s="98"/>
      <c r="D81" s="90"/>
      <c r="E81" s="91"/>
      <c r="F81" s="92"/>
    </row>
    <row r="82" spans="1:6" ht="12.75">
      <c r="A82" s="78" t="s">
        <v>20</v>
      </c>
      <c r="B82" s="78"/>
      <c r="C82" s="78"/>
      <c r="D82" s="78"/>
      <c r="E82" s="78"/>
      <c r="F82" s="78"/>
    </row>
    <row r="83" spans="1:6" ht="12.75">
      <c r="A83" s="102">
        <v>43870</v>
      </c>
      <c r="B83" s="103"/>
      <c r="C83" s="103"/>
      <c r="D83" s="102">
        <v>43870</v>
      </c>
      <c r="E83" s="103"/>
      <c r="F83" s="103"/>
    </row>
    <row r="84" spans="1:6" ht="12.75">
      <c r="A84" s="103" t="s">
        <v>11</v>
      </c>
      <c r="B84" s="103"/>
      <c r="C84" s="103"/>
      <c r="D84" s="103" t="s">
        <v>12</v>
      </c>
      <c r="E84" s="103"/>
      <c r="F84" s="103"/>
    </row>
    <row r="85" spans="1:6" ht="12.75">
      <c r="A85" s="32" t="s">
        <v>1</v>
      </c>
      <c r="B85" s="32" t="s">
        <v>17</v>
      </c>
      <c r="C85" s="32" t="s">
        <v>18</v>
      </c>
      <c r="D85" s="32" t="s">
        <v>1</v>
      </c>
      <c r="E85" s="32" t="s">
        <v>17</v>
      </c>
      <c r="F85" s="32" t="s">
        <v>18</v>
      </c>
    </row>
    <row r="86" spans="1:6" ht="12.75">
      <c r="A86" s="44" t="s">
        <v>63</v>
      </c>
      <c r="B86" s="46">
        <v>48</v>
      </c>
      <c r="C86" s="46">
        <f aca="true" t="shared" si="6" ref="C86:C96">ABS(53-B86)</f>
        <v>5</v>
      </c>
      <c r="D86" s="48" t="s">
        <v>36</v>
      </c>
      <c r="E86" s="44">
        <v>410</v>
      </c>
      <c r="F86" s="44">
        <f aca="true" t="shared" si="7" ref="F86:F96">ABS(398-E86)</f>
        <v>12</v>
      </c>
    </row>
    <row r="87" spans="1:6" ht="12.75">
      <c r="A87" s="33" t="s">
        <v>50</v>
      </c>
      <c r="B87" s="28">
        <v>24</v>
      </c>
      <c r="C87" s="28">
        <f t="shared" si="6"/>
        <v>29</v>
      </c>
      <c r="D87" s="33" t="s">
        <v>34</v>
      </c>
      <c r="E87" s="33">
        <v>369</v>
      </c>
      <c r="F87" s="33">
        <f t="shared" si="7"/>
        <v>29</v>
      </c>
    </row>
    <row r="88" spans="1:6" ht="12.75">
      <c r="A88" s="35" t="s">
        <v>36</v>
      </c>
      <c r="B88" s="28">
        <v>16</v>
      </c>
      <c r="C88" s="28">
        <f t="shared" si="6"/>
        <v>37</v>
      </c>
      <c r="D88" s="33" t="s">
        <v>52</v>
      </c>
      <c r="E88" s="33">
        <v>442</v>
      </c>
      <c r="F88" s="33">
        <f t="shared" si="7"/>
        <v>44</v>
      </c>
    </row>
    <row r="89" spans="1:6" ht="12.75">
      <c r="A89" s="33" t="s">
        <v>49</v>
      </c>
      <c r="B89" s="28">
        <v>14</v>
      </c>
      <c r="C89" s="28">
        <f t="shared" si="6"/>
        <v>39</v>
      </c>
      <c r="D89" s="33" t="s">
        <v>42</v>
      </c>
      <c r="E89" s="33">
        <v>350</v>
      </c>
      <c r="F89" s="33">
        <f t="shared" si="7"/>
        <v>48</v>
      </c>
    </row>
    <row r="90" spans="1:6" ht="12.75">
      <c r="A90" s="33" t="s">
        <v>52</v>
      </c>
      <c r="B90" s="28">
        <v>12</v>
      </c>
      <c r="C90" s="28">
        <f t="shared" si="6"/>
        <v>41</v>
      </c>
      <c r="D90" s="33" t="s">
        <v>63</v>
      </c>
      <c r="E90" s="33">
        <v>223</v>
      </c>
      <c r="F90" s="33">
        <f t="shared" si="7"/>
        <v>175</v>
      </c>
    </row>
    <row r="91" spans="1:6" ht="12.75">
      <c r="A91" s="33" t="s">
        <v>38</v>
      </c>
      <c r="B91" s="28">
        <v>12</v>
      </c>
      <c r="C91" s="28">
        <f t="shared" si="6"/>
        <v>41</v>
      </c>
      <c r="D91" s="33" t="s">
        <v>50</v>
      </c>
      <c r="E91" s="33">
        <v>175</v>
      </c>
      <c r="F91" s="33">
        <f t="shared" si="7"/>
        <v>223</v>
      </c>
    </row>
    <row r="92" spans="1:6" ht="12.75">
      <c r="A92" s="32" t="s">
        <v>64</v>
      </c>
      <c r="B92" s="28">
        <v>11</v>
      </c>
      <c r="C92" s="28">
        <f t="shared" si="6"/>
        <v>42</v>
      </c>
      <c r="D92" s="33" t="s">
        <v>38</v>
      </c>
      <c r="E92" s="33">
        <v>716</v>
      </c>
      <c r="F92" s="33">
        <f t="shared" si="7"/>
        <v>318</v>
      </c>
    </row>
    <row r="93" spans="1:6" ht="12.75">
      <c r="A93" s="33" t="s">
        <v>33</v>
      </c>
      <c r="B93" s="28">
        <v>8</v>
      </c>
      <c r="C93" s="28">
        <f t="shared" si="6"/>
        <v>45</v>
      </c>
      <c r="D93" s="33" t="s">
        <v>62</v>
      </c>
      <c r="E93" s="33">
        <v>0</v>
      </c>
      <c r="F93" s="33">
        <f t="shared" si="7"/>
        <v>398</v>
      </c>
    </row>
    <row r="94" spans="1:6" ht="12.75">
      <c r="A94" s="33" t="s">
        <v>34</v>
      </c>
      <c r="B94" s="28">
        <v>6.7</v>
      </c>
      <c r="C94" s="28">
        <f t="shared" si="6"/>
        <v>46.3</v>
      </c>
      <c r="D94" s="33" t="s">
        <v>33</v>
      </c>
      <c r="E94" s="33">
        <v>842</v>
      </c>
      <c r="F94" s="33">
        <f t="shared" si="7"/>
        <v>444</v>
      </c>
    </row>
    <row r="95" spans="1:6" ht="12.75">
      <c r="A95" s="33" t="s">
        <v>42</v>
      </c>
      <c r="B95" s="28">
        <v>4</v>
      </c>
      <c r="C95" s="28">
        <f t="shared" si="6"/>
        <v>49</v>
      </c>
      <c r="D95" s="33" t="s">
        <v>49</v>
      </c>
      <c r="E95" s="33">
        <v>1420</v>
      </c>
      <c r="F95" s="33">
        <f t="shared" si="7"/>
        <v>1022</v>
      </c>
    </row>
    <row r="96" spans="1:6" ht="12.75">
      <c r="A96" s="33" t="s">
        <v>62</v>
      </c>
      <c r="B96" s="28">
        <v>0</v>
      </c>
      <c r="C96" s="28">
        <f t="shared" si="6"/>
        <v>53</v>
      </c>
      <c r="D96" s="32" t="s">
        <v>64</v>
      </c>
      <c r="E96" s="33">
        <v>2200</v>
      </c>
      <c r="F96" s="33">
        <f t="shared" si="7"/>
        <v>1802</v>
      </c>
    </row>
    <row r="97" spans="1:6" ht="12.75">
      <c r="A97" s="33"/>
      <c r="B97" s="28"/>
      <c r="C97" s="46"/>
      <c r="D97" s="33"/>
      <c r="E97" s="33"/>
      <c r="F97" s="41"/>
    </row>
    <row r="98" spans="1:6" ht="12.75">
      <c r="A98" s="33"/>
      <c r="B98" s="28"/>
      <c r="C98" s="28"/>
      <c r="D98" s="33"/>
      <c r="E98" s="33"/>
      <c r="F98" s="41"/>
    </row>
    <row r="99" spans="1:6" ht="12.75">
      <c r="A99" s="33"/>
      <c r="B99" s="28"/>
      <c r="C99" s="28"/>
      <c r="D99" s="33"/>
      <c r="E99" s="33"/>
      <c r="F99" s="41"/>
    </row>
    <row r="100" spans="1:6" ht="12.75">
      <c r="A100" s="33"/>
      <c r="B100" s="28"/>
      <c r="C100" s="28"/>
      <c r="D100" s="33"/>
      <c r="E100" s="33"/>
      <c r="F100" s="41"/>
    </row>
    <row r="101" spans="1:6" ht="12.75">
      <c r="A101" s="33"/>
      <c r="B101" s="3"/>
      <c r="C101" s="28"/>
      <c r="D101" s="33"/>
      <c r="E101" s="33"/>
      <c r="F101" s="41"/>
    </row>
    <row r="102" spans="1:6" ht="12.75">
      <c r="A102" s="33"/>
      <c r="B102" s="3"/>
      <c r="C102" s="28"/>
      <c r="D102" s="33"/>
      <c r="E102" s="33"/>
      <c r="F102" s="41"/>
    </row>
    <row r="103" spans="1:6" ht="12.75">
      <c r="A103" s="32"/>
      <c r="B103" s="25"/>
      <c r="C103" s="28"/>
      <c r="D103" s="33"/>
      <c r="E103" s="32"/>
      <c r="F103" s="33"/>
    </row>
    <row r="104" spans="1:6" ht="12.75">
      <c r="A104" s="104" t="s">
        <v>19</v>
      </c>
      <c r="B104" s="105"/>
      <c r="C104" s="105"/>
      <c r="D104" s="105"/>
      <c r="E104" s="105"/>
      <c r="F104" s="106"/>
    </row>
    <row r="105" spans="1:6" ht="12.75">
      <c r="A105" s="107" t="s">
        <v>39</v>
      </c>
      <c r="B105" s="108"/>
      <c r="C105" s="109"/>
      <c r="D105" s="107" t="s">
        <v>40</v>
      </c>
      <c r="E105" s="108"/>
      <c r="F105" s="109"/>
    </row>
    <row r="106" spans="1:6" ht="12.75">
      <c r="A106" s="110"/>
      <c r="B106" s="111"/>
      <c r="C106" s="112"/>
      <c r="D106" s="110"/>
      <c r="E106" s="111"/>
      <c r="F106" s="112"/>
    </row>
    <row r="107" spans="1:6" ht="12.75">
      <c r="A107" s="93" t="s">
        <v>67</v>
      </c>
      <c r="B107" s="94"/>
      <c r="C107" s="95"/>
      <c r="D107" s="99" t="s">
        <v>68</v>
      </c>
      <c r="E107" s="100"/>
      <c r="F107" s="101"/>
    </row>
    <row r="108" spans="1:6" ht="12.75">
      <c r="A108" s="96"/>
      <c r="B108" s="97"/>
      <c r="C108" s="98"/>
      <c r="D108" s="90"/>
      <c r="E108" s="91"/>
      <c r="F108" s="92"/>
    </row>
    <row r="109" spans="1:6" ht="12.75">
      <c r="A109" s="102">
        <v>43870</v>
      </c>
      <c r="B109" s="103"/>
      <c r="C109" s="103"/>
      <c r="D109" s="102">
        <v>43870</v>
      </c>
      <c r="E109" s="103"/>
      <c r="F109" s="103"/>
    </row>
    <row r="110" spans="1:6" ht="12.75">
      <c r="A110" s="103" t="s">
        <v>11</v>
      </c>
      <c r="B110" s="103"/>
      <c r="C110" s="103"/>
      <c r="D110" s="103" t="s">
        <v>12</v>
      </c>
      <c r="E110" s="103"/>
      <c r="F110" s="103"/>
    </row>
    <row r="111" spans="1:6" ht="12.75">
      <c r="A111" s="32" t="s">
        <v>1</v>
      </c>
      <c r="B111" s="32" t="s">
        <v>17</v>
      </c>
      <c r="C111" s="32" t="s">
        <v>18</v>
      </c>
      <c r="D111" s="32" t="s">
        <v>1</v>
      </c>
      <c r="E111" s="32" t="s">
        <v>17</v>
      </c>
      <c r="F111" s="32" t="s">
        <v>18</v>
      </c>
    </row>
    <row r="112" spans="1:6" ht="12.75">
      <c r="A112" s="33" t="s">
        <v>44</v>
      </c>
      <c r="B112" s="28">
        <v>41</v>
      </c>
      <c r="C112" s="46">
        <f aca="true" t="shared" si="8" ref="C112:C121">ABS(41-B112)</f>
        <v>0</v>
      </c>
      <c r="D112" s="33" t="s">
        <v>38</v>
      </c>
      <c r="E112" s="33">
        <v>1962</v>
      </c>
      <c r="F112" s="44">
        <f aca="true" t="shared" si="9" ref="F112:F121">ABS(1960-E112)</f>
        <v>2</v>
      </c>
    </row>
    <row r="113" spans="1:6" ht="12.75">
      <c r="A113" s="44" t="s">
        <v>63</v>
      </c>
      <c r="B113" s="46">
        <v>44</v>
      </c>
      <c r="C113" s="46">
        <f t="shared" si="8"/>
        <v>3</v>
      </c>
      <c r="D113" s="33" t="s">
        <v>44</v>
      </c>
      <c r="E113" s="44">
        <v>1967</v>
      </c>
      <c r="F113" s="44">
        <f t="shared" si="9"/>
        <v>7</v>
      </c>
    </row>
    <row r="114" spans="1:6" ht="12.75">
      <c r="A114" s="33" t="s">
        <v>42</v>
      </c>
      <c r="B114" s="28">
        <v>45</v>
      </c>
      <c r="C114" s="46">
        <f t="shared" si="8"/>
        <v>4</v>
      </c>
      <c r="D114" s="33" t="s">
        <v>42</v>
      </c>
      <c r="E114" s="33">
        <v>1953</v>
      </c>
      <c r="F114" s="44">
        <f t="shared" si="9"/>
        <v>7</v>
      </c>
    </row>
    <row r="115" spans="1:6" ht="12.75">
      <c r="A115" s="33" t="s">
        <v>70</v>
      </c>
      <c r="B115" s="28">
        <v>46</v>
      </c>
      <c r="C115" s="46">
        <f t="shared" si="8"/>
        <v>5</v>
      </c>
      <c r="D115" s="33" t="s">
        <v>33</v>
      </c>
      <c r="E115" s="33">
        <v>1967</v>
      </c>
      <c r="F115" s="44">
        <f t="shared" si="9"/>
        <v>7</v>
      </c>
    </row>
    <row r="116" spans="1:6" ht="12.75">
      <c r="A116" s="33" t="s">
        <v>34</v>
      </c>
      <c r="B116" s="28">
        <v>32</v>
      </c>
      <c r="C116" s="46">
        <f t="shared" si="8"/>
        <v>9</v>
      </c>
      <c r="D116" s="33" t="s">
        <v>69</v>
      </c>
      <c r="E116" s="33">
        <v>1968</v>
      </c>
      <c r="F116" s="44">
        <f t="shared" si="9"/>
        <v>8</v>
      </c>
    </row>
    <row r="117" spans="1:6" ht="12.75">
      <c r="A117" s="33" t="s">
        <v>69</v>
      </c>
      <c r="B117" s="28">
        <v>52</v>
      </c>
      <c r="C117" s="46">
        <f t="shared" si="8"/>
        <v>11</v>
      </c>
      <c r="D117" s="33" t="s">
        <v>50</v>
      </c>
      <c r="E117" s="33">
        <v>1952</v>
      </c>
      <c r="F117" s="44">
        <f t="shared" si="9"/>
        <v>8</v>
      </c>
    </row>
    <row r="118" spans="1:6" ht="12.75">
      <c r="A118" s="35" t="s">
        <v>36</v>
      </c>
      <c r="B118" s="28">
        <v>28</v>
      </c>
      <c r="C118" s="46">
        <f t="shared" si="8"/>
        <v>13</v>
      </c>
      <c r="D118" s="33" t="s">
        <v>34</v>
      </c>
      <c r="E118" s="33">
        <v>1975</v>
      </c>
      <c r="F118" s="44">
        <f t="shared" si="9"/>
        <v>15</v>
      </c>
    </row>
    <row r="119" spans="1:6" ht="12.75">
      <c r="A119" s="33" t="s">
        <v>33</v>
      </c>
      <c r="B119" s="28">
        <v>65</v>
      </c>
      <c r="C119" s="46">
        <f t="shared" si="8"/>
        <v>24</v>
      </c>
      <c r="D119" s="33" t="s">
        <v>70</v>
      </c>
      <c r="E119" s="33">
        <v>1978</v>
      </c>
      <c r="F119" s="44">
        <f t="shared" si="9"/>
        <v>18</v>
      </c>
    </row>
    <row r="120" spans="1:6" ht="12.75">
      <c r="A120" s="33" t="s">
        <v>50</v>
      </c>
      <c r="B120" s="28">
        <v>73</v>
      </c>
      <c r="C120" s="46">
        <f t="shared" si="8"/>
        <v>32</v>
      </c>
      <c r="D120" s="44" t="s">
        <v>63</v>
      </c>
      <c r="E120" s="33">
        <v>1981</v>
      </c>
      <c r="F120" s="44">
        <f t="shared" si="9"/>
        <v>21</v>
      </c>
    </row>
    <row r="121" spans="1:6" ht="12.75">
      <c r="A121" s="33" t="s">
        <v>38</v>
      </c>
      <c r="B121" s="28">
        <v>76</v>
      </c>
      <c r="C121" s="46">
        <f t="shared" si="8"/>
        <v>35</v>
      </c>
      <c r="D121" s="35" t="s">
        <v>36</v>
      </c>
      <c r="E121" s="33">
        <v>0</v>
      </c>
      <c r="F121" s="44">
        <f t="shared" si="9"/>
        <v>1960</v>
      </c>
    </row>
    <row r="122" spans="1:6" ht="12.75">
      <c r="A122" s="32"/>
      <c r="B122" s="28"/>
      <c r="C122" s="46"/>
      <c r="D122" s="32"/>
      <c r="E122" s="33"/>
      <c r="F122" s="33"/>
    </row>
    <row r="123" spans="1:6" ht="12.75">
      <c r="A123" s="33"/>
      <c r="B123" s="28"/>
      <c r="C123" s="46"/>
      <c r="D123" s="33"/>
      <c r="E123" s="33"/>
      <c r="F123" s="41"/>
    </row>
    <row r="124" spans="1:6" ht="12.75">
      <c r="A124" s="33"/>
      <c r="B124" s="28"/>
      <c r="C124" s="28"/>
      <c r="D124" s="33"/>
      <c r="E124" s="33"/>
      <c r="F124" s="41"/>
    </row>
    <row r="125" spans="1:6" ht="12.75">
      <c r="A125" s="33"/>
      <c r="B125" s="28"/>
      <c r="C125" s="28"/>
      <c r="D125" s="33"/>
      <c r="E125" s="33"/>
      <c r="F125" s="41"/>
    </row>
    <row r="126" spans="1:6" ht="12.75">
      <c r="A126" s="33"/>
      <c r="B126" s="28"/>
      <c r="C126" s="28"/>
      <c r="D126" s="33"/>
      <c r="E126" s="33"/>
      <c r="F126" s="41"/>
    </row>
    <row r="127" spans="1:6" ht="12.75">
      <c r="A127" s="33"/>
      <c r="B127" s="3"/>
      <c r="C127" s="28"/>
      <c r="D127" s="33"/>
      <c r="E127" s="33"/>
      <c r="F127" s="41"/>
    </row>
    <row r="128" spans="1:6" ht="12.75">
      <c r="A128" s="33"/>
      <c r="B128" s="3"/>
      <c r="C128" s="28"/>
      <c r="D128" s="33"/>
      <c r="E128" s="33"/>
      <c r="F128" s="41"/>
    </row>
    <row r="129" spans="1:6" ht="12.75">
      <c r="A129" s="32"/>
      <c r="B129" s="25"/>
      <c r="C129" s="28"/>
      <c r="D129" s="33"/>
      <c r="E129" s="32"/>
      <c r="F129" s="33"/>
    </row>
    <row r="130" spans="1:6" ht="12.75">
      <c r="A130" s="104" t="s">
        <v>19</v>
      </c>
      <c r="B130" s="105"/>
      <c r="C130" s="105"/>
      <c r="D130" s="105"/>
      <c r="E130" s="105"/>
      <c r="F130" s="106"/>
    </row>
    <row r="131" spans="1:6" ht="12.75">
      <c r="A131" s="107" t="s">
        <v>39</v>
      </c>
      <c r="B131" s="108"/>
      <c r="C131" s="109"/>
      <c r="D131" s="107" t="s">
        <v>40</v>
      </c>
      <c r="E131" s="108"/>
      <c r="F131" s="109"/>
    </row>
    <row r="132" spans="1:6" ht="12.75">
      <c r="A132" s="110"/>
      <c r="B132" s="111"/>
      <c r="C132" s="112"/>
      <c r="D132" s="110"/>
      <c r="E132" s="111"/>
      <c r="F132" s="112"/>
    </row>
    <row r="133" spans="1:6" ht="12.75">
      <c r="A133" s="93" t="s">
        <v>73</v>
      </c>
      <c r="B133" s="94"/>
      <c r="C133" s="95"/>
      <c r="D133" s="99" t="s">
        <v>72</v>
      </c>
      <c r="E133" s="100"/>
      <c r="F133" s="101"/>
    </row>
    <row r="134" spans="1:6" ht="12.75">
      <c r="A134" s="96"/>
      <c r="B134" s="97"/>
      <c r="C134" s="98"/>
      <c r="D134" s="90"/>
      <c r="E134" s="91"/>
      <c r="F134" s="92"/>
    </row>
    <row r="135" spans="1:6" ht="12.75">
      <c r="A135" s="103" t="s">
        <v>11</v>
      </c>
      <c r="B135" s="103"/>
      <c r="C135" s="103"/>
      <c r="D135" s="103" t="s">
        <v>12</v>
      </c>
      <c r="E135" s="103"/>
      <c r="F135" s="103"/>
    </row>
    <row r="136" spans="1:6" ht="12.75">
      <c r="A136" s="32" t="s">
        <v>1</v>
      </c>
      <c r="B136" s="32" t="s">
        <v>17</v>
      </c>
      <c r="C136" s="32" t="s">
        <v>18</v>
      </c>
      <c r="D136" s="32" t="s">
        <v>1</v>
      </c>
      <c r="E136" s="32" t="s">
        <v>17</v>
      </c>
      <c r="F136" s="32" t="s">
        <v>18</v>
      </c>
    </row>
    <row r="137" spans="1:6" ht="12.75">
      <c r="A137" s="44" t="s">
        <v>42</v>
      </c>
      <c r="B137" s="46">
        <v>1700</v>
      </c>
      <c r="C137" s="46">
        <f>ABS(1685-B137)</f>
        <v>15</v>
      </c>
      <c r="D137" s="44" t="s">
        <v>63</v>
      </c>
      <c r="E137" s="44">
        <v>632</v>
      </c>
      <c r="F137" s="44">
        <f>ABS(653-E137)</f>
        <v>21</v>
      </c>
    </row>
    <row r="138" spans="1:6" ht="12.75">
      <c r="A138" s="33" t="s">
        <v>44</v>
      </c>
      <c r="B138" s="28">
        <v>1650</v>
      </c>
      <c r="C138" s="28">
        <f>ABS(1685-B138)</f>
        <v>35</v>
      </c>
      <c r="D138" s="33" t="s">
        <v>33</v>
      </c>
      <c r="E138" s="33">
        <v>630</v>
      </c>
      <c r="F138" s="33">
        <f>ABS(653-E138)</f>
        <v>23</v>
      </c>
    </row>
    <row r="139" spans="1:6" ht="12.75">
      <c r="A139" s="33" t="s">
        <v>52</v>
      </c>
      <c r="B139" s="113">
        <v>1509</v>
      </c>
      <c r="C139" s="28">
        <f>ABS(1685-B139)</f>
        <v>176</v>
      </c>
      <c r="D139" s="33" t="s">
        <v>70</v>
      </c>
      <c r="E139" s="33">
        <v>682</v>
      </c>
      <c r="F139" s="33">
        <f>ABS(653-E139)</f>
        <v>29</v>
      </c>
    </row>
    <row r="140" spans="1:6" ht="12.75">
      <c r="A140" s="33" t="s">
        <v>79</v>
      </c>
      <c r="B140" s="28">
        <v>1903</v>
      </c>
      <c r="C140" s="28">
        <f>ABS(1685-B140)</f>
        <v>218</v>
      </c>
      <c r="D140" s="33" t="s">
        <v>34</v>
      </c>
      <c r="E140" s="33">
        <v>685</v>
      </c>
      <c r="F140" s="33">
        <f>ABS(653-E140)</f>
        <v>32</v>
      </c>
    </row>
    <row r="141" spans="1:6" ht="12.75">
      <c r="A141" s="33" t="s">
        <v>63</v>
      </c>
      <c r="B141" s="28">
        <v>1250</v>
      </c>
      <c r="C141" s="28">
        <f>ABS(1685-B141)</f>
        <v>435</v>
      </c>
      <c r="D141" s="33" t="s">
        <v>42</v>
      </c>
      <c r="E141" s="33">
        <v>620</v>
      </c>
      <c r="F141" s="33">
        <f>ABS(653-E141)</f>
        <v>33</v>
      </c>
    </row>
    <row r="142" spans="1:6" ht="12.75">
      <c r="A142" s="32" t="s">
        <v>76</v>
      </c>
      <c r="B142" s="28">
        <v>1020</v>
      </c>
      <c r="C142" s="28">
        <f>ABS(1685-B142)</f>
        <v>665</v>
      </c>
      <c r="D142" s="33" t="s">
        <v>82</v>
      </c>
      <c r="E142" s="33">
        <v>700</v>
      </c>
      <c r="F142" s="33">
        <f>ABS(653-E142)</f>
        <v>47</v>
      </c>
    </row>
    <row r="143" spans="1:6" ht="12.75">
      <c r="A143" s="35" t="s">
        <v>36</v>
      </c>
      <c r="B143" s="28">
        <v>893</v>
      </c>
      <c r="C143" s="28">
        <f>ABS(1685-B143)</f>
        <v>792</v>
      </c>
      <c r="D143" s="33" t="s">
        <v>80</v>
      </c>
      <c r="E143" s="33">
        <v>712</v>
      </c>
      <c r="F143" s="33">
        <f>ABS(653-E143)</f>
        <v>59</v>
      </c>
    </row>
    <row r="144" spans="1:6" ht="12.75">
      <c r="A144" s="33" t="s">
        <v>80</v>
      </c>
      <c r="B144" s="28">
        <v>850</v>
      </c>
      <c r="C144" s="28">
        <f>ABS(1685-B144)</f>
        <v>835</v>
      </c>
      <c r="D144" s="33" t="s">
        <v>38</v>
      </c>
      <c r="E144" s="33">
        <v>587</v>
      </c>
      <c r="F144" s="33">
        <f>ABS(653-E144)</f>
        <v>66</v>
      </c>
    </row>
    <row r="145" spans="1:6" ht="12.75">
      <c r="A145" s="33" t="s">
        <v>81</v>
      </c>
      <c r="B145" s="28">
        <v>635</v>
      </c>
      <c r="C145" s="28">
        <f>ABS(1685-B145)</f>
        <v>1050</v>
      </c>
      <c r="D145" s="33" t="s">
        <v>44</v>
      </c>
      <c r="E145" s="33">
        <v>547</v>
      </c>
      <c r="F145" s="33">
        <f>ABS(653-E145)</f>
        <v>106</v>
      </c>
    </row>
    <row r="146" spans="1:6" ht="12.75">
      <c r="A146" s="33" t="s">
        <v>82</v>
      </c>
      <c r="B146" s="113">
        <v>468</v>
      </c>
      <c r="C146" s="28">
        <f>ABS(1685-B146)</f>
        <v>1217</v>
      </c>
      <c r="D146" s="33" t="s">
        <v>78</v>
      </c>
      <c r="E146" s="33">
        <v>540</v>
      </c>
      <c r="F146" s="33">
        <f>ABS(653-E146)</f>
        <v>113</v>
      </c>
    </row>
    <row r="147" spans="1:6" ht="12.75">
      <c r="A147" s="33" t="s">
        <v>70</v>
      </c>
      <c r="B147" s="28">
        <v>427</v>
      </c>
      <c r="C147" s="28">
        <f>ABS(1685-B147)</f>
        <v>1258</v>
      </c>
      <c r="D147" s="33" t="s">
        <v>50</v>
      </c>
      <c r="E147" s="33">
        <v>513</v>
      </c>
      <c r="F147" s="33">
        <f>ABS(653-E147)</f>
        <v>140</v>
      </c>
    </row>
    <row r="148" spans="1:6" ht="12.75">
      <c r="A148" s="33" t="s">
        <v>77</v>
      </c>
      <c r="B148" s="28">
        <v>426</v>
      </c>
      <c r="C148" s="28">
        <f>ABS(1685-B148)</f>
        <v>1259</v>
      </c>
      <c r="D148" s="35" t="s">
        <v>36</v>
      </c>
      <c r="E148" s="33">
        <v>800</v>
      </c>
      <c r="F148" s="33">
        <f>ABS(653-E148)</f>
        <v>147</v>
      </c>
    </row>
    <row r="149" spans="1:6" ht="12.75">
      <c r="A149" s="33" t="s">
        <v>33</v>
      </c>
      <c r="B149" s="28">
        <v>420</v>
      </c>
      <c r="C149" s="28">
        <f>ABS(1685-B149)</f>
        <v>1265</v>
      </c>
      <c r="D149" s="33" t="s">
        <v>52</v>
      </c>
      <c r="E149" s="33">
        <v>827</v>
      </c>
      <c r="F149" s="33">
        <f>ABS(653-E149)</f>
        <v>174</v>
      </c>
    </row>
    <row r="150" spans="1:6" ht="12.75">
      <c r="A150" s="33" t="s">
        <v>50</v>
      </c>
      <c r="B150" s="28">
        <v>356</v>
      </c>
      <c r="C150" s="28">
        <f>ABS(1685-B150)</f>
        <v>1329</v>
      </c>
      <c r="D150" s="33" t="s">
        <v>77</v>
      </c>
      <c r="E150" s="33">
        <v>350</v>
      </c>
      <c r="F150" s="33">
        <f>ABS(653-E150)</f>
        <v>303</v>
      </c>
    </row>
    <row r="151" spans="1:6" ht="12.75">
      <c r="A151" s="33" t="s">
        <v>78</v>
      </c>
      <c r="B151" s="28">
        <v>270</v>
      </c>
      <c r="C151" s="28">
        <f>ABS(1685-B151)</f>
        <v>1415</v>
      </c>
      <c r="D151" s="32" t="s">
        <v>76</v>
      </c>
      <c r="E151" s="33">
        <v>285</v>
      </c>
      <c r="F151" s="33">
        <f>ABS(653-E151)</f>
        <v>368</v>
      </c>
    </row>
    <row r="152" spans="1:6" ht="12.75">
      <c r="A152" s="33" t="s">
        <v>38</v>
      </c>
      <c r="B152" s="28">
        <v>4785</v>
      </c>
      <c r="C152" s="28">
        <f>ABS(1685-B152)</f>
        <v>3100</v>
      </c>
      <c r="D152" s="33" t="s">
        <v>79</v>
      </c>
      <c r="E152" s="33">
        <v>73</v>
      </c>
      <c r="F152" s="33">
        <f>ABS(653-E152)</f>
        <v>580</v>
      </c>
    </row>
    <row r="153" spans="1:6" ht="12.75">
      <c r="A153" s="33" t="s">
        <v>34</v>
      </c>
      <c r="B153" s="28">
        <v>5600</v>
      </c>
      <c r="C153" s="28">
        <f>ABS(1685-B153)</f>
        <v>3915</v>
      </c>
      <c r="D153" s="33" t="s">
        <v>81</v>
      </c>
      <c r="E153" s="33">
        <v>17</v>
      </c>
      <c r="F153" s="33">
        <f>ABS(653-E153)</f>
        <v>636</v>
      </c>
    </row>
    <row r="154" spans="1:6" ht="12.75">
      <c r="A154" s="32"/>
      <c r="B154" s="25"/>
      <c r="C154" s="28"/>
      <c r="D154" s="33"/>
      <c r="E154" s="32"/>
      <c r="F154" s="33"/>
    </row>
    <row r="155" spans="1:6" ht="12.75">
      <c r="A155" s="104" t="s">
        <v>19</v>
      </c>
      <c r="B155" s="105"/>
      <c r="C155" s="105"/>
      <c r="D155" s="105"/>
      <c r="E155" s="105"/>
      <c r="F155" s="106"/>
    </row>
    <row r="156" spans="1:6" ht="12.75">
      <c r="A156" s="107" t="s">
        <v>39</v>
      </c>
      <c r="B156" s="108"/>
      <c r="C156" s="109"/>
      <c r="D156" s="107" t="s">
        <v>40</v>
      </c>
      <c r="E156" s="108"/>
      <c r="F156" s="109"/>
    </row>
    <row r="157" spans="1:6" ht="12.75">
      <c r="A157" s="110"/>
      <c r="B157" s="111"/>
      <c r="C157" s="112"/>
      <c r="D157" s="110"/>
      <c r="E157" s="111"/>
      <c r="F157" s="112"/>
    </row>
    <row r="158" spans="1:6" ht="12.75">
      <c r="A158" s="93" t="s">
        <v>83</v>
      </c>
      <c r="B158" s="94"/>
      <c r="C158" s="95"/>
      <c r="D158" s="99" t="s">
        <v>84</v>
      </c>
      <c r="E158" s="100"/>
      <c r="F158" s="101"/>
    </row>
    <row r="159" spans="1:6" ht="12.75">
      <c r="A159" s="96"/>
      <c r="B159" s="97"/>
      <c r="C159" s="98"/>
      <c r="D159" s="90"/>
      <c r="E159" s="91"/>
      <c r="F159" s="92"/>
    </row>
  </sheetData>
  <sheetProtection/>
  <mergeCells count="56">
    <mergeCell ref="A135:C135"/>
    <mergeCell ref="D135:F135"/>
    <mergeCell ref="A155:F155"/>
    <mergeCell ref="A156:C157"/>
    <mergeCell ref="D156:F157"/>
    <mergeCell ref="A158:C159"/>
    <mergeCell ref="D158:F159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A104:F104"/>
    <mergeCell ref="A78:C79"/>
    <mergeCell ref="D78:F79"/>
    <mergeCell ref="A80:C81"/>
    <mergeCell ref="D80:F81"/>
    <mergeCell ref="A55:F55"/>
    <mergeCell ref="A56:C56"/>
    <mergeCell ref="D56:F56"/>
    <mergeCell ref="A57:C57"/>
    <mergeCell ref="D57:F57"/>
    <mergeCell ref="A77:F77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50:F50"/>
    <mergeCell ref="A133:C134"/>
    <mergeCell ref="D133:F134"/>
    <mergeCell ref="A109:C109"/>
    <mergeCell ref="D109:F109"/>
    <mergeCell ref="A110:C110"/>
    <mergeCell ref="D110:F110"/>
    <mergeCell ref="A130:F130"/>
    <mergeCell ref="A131:C132"/>
    <mergeCell ref="D131:F1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2020-02-23T22:53:22Z</dcterms:modified>
  <cp:category/>
  <cp:version/>
  <cp:contentType/>
  <cp:contentStatus/>
</cp:coreProperties>
</file>