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eague Table" sheetId="1" r:id="rId1"/>
    <sheet name="Bonus Round Results" sheetId="2" r:id="rId2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<sst xmlns="http://schemas.openxmlformats.org/spreadsheetml/2006/main" count="271" uniqueCount="86">
  <si>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</si>
  <si>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</si>
  <si>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</si>
  <si>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</si>
  <si>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</si>
  <si>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</si>
  <si>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</si>
  <si>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</si>
  <si>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</si>
  <si>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</si>
  <si>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</si>
  <si>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</si>
  <si>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</si>
  <si>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</si>
  <si>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</si>
  <si>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</si>
  <si>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</si>
  <si>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</si>
  <si>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</si>
  <si>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</si>
  <si>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</si>
  <si>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</si>
  <si>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</si>
  <si>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</si>
  <si>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</si>
  <si>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</si>
  <si>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</si>
  <si>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</si>
  <si>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</si>
  <si>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4 SMARTIES AND A TUBE</t>
  </si>
  <si>
    <t>IN THE CORNER</t>
  </si>
  <si>
    <t>TOP 5'S</t>
  </si>
  <si>
    <t>* * * * * * * * * * CLICK ON TAB BELOW FOR BONUS ROUND RESULTS * * * * * * * * *</t>
  </si>
  <si>
    <t>THAT’S SHOW QUIZNESS</t>
  </si>
  <si>
    <t>JJ'S</t>
  </si>
  <si>
    <t>SOMETHING TO DO WITH MUSHROOMS</t>
  </si>
  <si>
    <t>QUIZZ RASCALS</t>
  </si>
  <si>
    <t>BRADSHAW BABES</t>
  </si>
  <si>
    <t>BOBS</t>
  </si>
  <si>
    <t>The Forge Inn - Glenfield - Sunday Night Quiz League #67</t>
  </si>
  <si>
    <t>4 smarties and a tube = 14</t>
  </si>
  <si>
    <t>Quizzy Rascals = 4</t>
  </si>
  <si>
    <t>GYPSY QUIZZERS</t>
  </si>
  <si>
    <t>SMELLS LIKE TEAM SPIRIT</t>
  </si>
  <si>
    <t>NORFOLK N CHANCE</t>
  </si>
  <si>
    <t>DORRIS DYNAAMOS</t>
  </si>
  <si>
    <t>LAST AGAIN</t>
  </si>
  <si>
    <t>ULTIMATE QUIZBEE</t>
  </si>
  <si>
    <r>
      <rPr>
        <b/>
        <sz val="10"/>
        <color indexed="10"/>
        <rFont val="Arial"/>
        <family val="2"/>
      </rPr>
      <t>Ultimate Quizbee</t>
    </r>
    <r>
      <rPr>
        <b/>
        <sz val="10"/>
        <color indexed="17"/>
        <rFont val="Arial"/>
        <family val="2"/>
      </rPr>
      <t xml:space="preserve"> &amp; Chalfonts = 10 </t>
    </r>
  </si>
  <si>
    <t>SMELLS LIKE TEAM SPIRIT = 2</t>
  </si>
  <si>
    <t>Neon Cartoons</t>
  </si>
  <si>
    <t>DORRIS DYNAMOS</t>
  </si>
  <si>
    <t>REVELLERS</t>
  </si>
  <si>
    <t>CRISPY CROCS</t>
  </si>
  <si>
    <t>BRATZ</t>
  </si>
  <si>
    <t>gypsy quizzers = 14</t>
  </si>
  <si>
    <t>last again = 3</t>
  </si>
  <si>
    <t>BRATS</t>
  </si>
  <si>
    <t>FAMOUS FACES</t>
  </si>
  <si>
    <t xml:space="preserve">LAST ORDERS </t>
  </si>
  <si>
    <t>BENANE</t>
  </si>
  <si>
    <t>ELAN</t>
  </si>
  <si>
    <t>YORKSHIRE PUDDINGS</t>
  </si>
  <si>
    <t>CROC AROUND THE CLOCK</t>
  </si>
  <si>
    <t>last orders = 1</t>
  </si>
  <si>
    <t>Calfonts = 12 Points</t>
  </si>
  <si>
    <t>LAST ORDERS</t>
  </si>
  <si>
    <t>BANANE</t>
  </si>
  <si>
    <t>3 CROCATEERS</t>
  </si>
  <si>
    <t>ANSWER</t>
  </si>
  <si>
    <t>in the corner = 10</t>
  </si>
  <si>
    <t>dorris dynamos =4</t>
  </si>
  <si>
    <t>DINGBATS</t>
  </si>
  <si>
    <t>GK</t>
  </si>
  <si>
    <t>UTF +1</t>
  </si>
  <si>
    <t>BARBIE GORLS</t>
  </si>
  <si>
    <t>FATTIES</t>
  </si>
  <si>
    <t>FANTASTOC FOUR</t>
  </si>
  <si>
    <t>PENULTIMATE QUIZBEE</t>
  </si>
  <si>
    <t>TABLE 34</t>
  </si>
  <si>
    <r>
      <rPr>
        <b/>
        <sz val="10"/>
        <color indexed="17"/>
        <rFont val="Arial"/>
        <family val="2"/>
      </rPr>
      <t>CHALFONTS</t>
    </r>
    <r>
      <rPr>
        <b/>
        <sz val="10"/>
        <color indexed="10"/>
        <rFont val="Arial"/>
        <family val="2"/>
      </rPr>
      <t xml:space="preserve"> THAT’S SHOW QUIZNESS 11</t>
    </r>
  </si>
  <si>
    <r>
      <t>TABLE 34 &amp;</t>
    </r>
    <r>
      <rPr>
        <b/>
        <sz val="10"/>
        <rFont val="Arial"/>
        <family val="2"/>
      </rPr>
      <t xml:space="preserve"> UTF = 1</t>
    </r>
  </si>
  <si>
    <t>FAANAATSTIC FOUR</t>
  </si>
  <si>
    <t>BARBIE GIRLS</t>
  </si>
  <si>
    <t>UTF + 1</t>
  </si>
  <si>
    <t>MISSIG LETTERS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</si>
</sst>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7"/>
      <name val="Arial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0"/>
      <color rgb="FF00B050"/>
      <name val="Arial"/>
      <family val="2"/>
    </font>
    <font>
      <sz val="11"/>
      <color theme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6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6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32" fillId="26" borderId="10" xfId="39" applyBorder="1" applyAlignment="1">
      <alignment/>
    </xf>
    <xf numFmtId="0" fontId="32" fillId="26" borderId="10" xfId="39" applyBorder="1" applyAlignment="1">
      <alignment horizontal="center"/>
    </xf>
    <xf numFmtId="0" fontId="32" fillId="33" borderId="10" xfId="39" applyFill="1" applyBorder="1" applyAlignment="1">
      <alignment/>
    </xf>
    <xf numFmtId="0" fontId="32" fillId="33" borderId="10" xfId="39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10" xfId="39" applyFont="1" applyFill="1" applyBorder="1" applyAlignment="1">
      <alignment/>
    </xf>
    <xf numFmtId="0" fontId="47" fillId="33" borderId="10" xfId="48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33" borderId="10" xfId="39" applyFont="1" applyFill="1" applyBorder="1" applyAlignment="1">
      <alignment/>
    </xf>
    <xf numFmtId="0" fontId="49" fillId="33" borderId="10" xfId="39" applyFont="1" applyFill="1" applyBorder="1" applyAlignment="1">
      <alignment horizontal="center"/>
    </xf>
    <xf numFmtId="0" fontId="49" fillId="33" borderId="10" xfId="48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2">
      <selection activeCell="I13" sqref="I13"/>
    </sheetView>
  </sheetViews>
  <sheetFormatPr defaultColWidth="9.140625" defaultRowHeight="12.75"/>
  <cols>
    <col min="1" max="1" width="9.140625" style="1" customWidth="1"/>
    <col min="2" max="2" width="37.28125" style="1" bestFit="1" customWidth="1"/>
    <col min="3" max="3" width="16.8515625" style="1" bestFit="1" customWidth="1"/>
    <col min="4" max="6" width="10.28125" style="1" bestFit="1" customWidth="1"/>
    <col min="7" max="7" width="11.140625" style="1" bestFit="1" customWidth="1"/>
    <col min="8" max="8" width="10.281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4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2.75">
      <c r="A2" s="67" t="s">
        <v>8</v>
      </c>
      <c r="B2" s="68"/>
      <c r="C2" s="68"/>
      <c r="D2" s="68"/>
      <c r="E2" s="68"/>
      <c r="F2" s="68"/>
      <c r="G2" s="68"/>
      <c r="H2" s="69">
        <v>6</v>
      </c>
      <c r="I2" s="69"/>
      <c r="J2" s="69"/>
      <c r="K2" s="69"/>
      <c r="L2" s="69"/>
      <c r="M2" s="70"/>
      <c r="N2"/>
    </row>
    <row r="3" spans="1:14" ht="12.75" customHeight="1">
      <c r="A3" s="71" t="s">
        <v>0</v>
      </c>
      <c r="B3" s="73" t="s">
        <v>1</v>
      </c>
      <c r="C3" s="28"/>
      <c r="D3" s="54" t="s">
        <v>11</v>
      </c>
      <c r="E3" s="54"/>
      <c r="F3" s="54"/>
      <c r="G3" s="54"/>
      <c r="H3" s="54"/>
      <c r="I3" s="54"/>
      <c r="J3" s="54"/>
      <c r="K3" s="54"/>
      <c r="L3" s="54"/>
      <c r="M3" s="71" t="s">
        <v>2</v>
      </c>
      <c r="N3" s="7" t="s">
        <v>6</v>
      </c>
    </row>
    <row r="4" spans="1:14" ht="12.75">
      <c r="A4" s="72"/>
      <c r="B4" s="74"/>
      <c r="C4" s="29" t="s">
        <v>17</v>
      </c>
      <c r="D4" s="2">
        <v>44983</v>
      </c>
      <c r="E4" s="2">
        <f>D4+7</f>
        <v>44990</v>
      </c>
      <c r="F4" s="2">
        <f aca="true" t="shared" si="0" ref="F4:K4">E4+7</f>
        <v>44997</v>
      </c>
      <c r="G4" s="2">
        <f t="shared" si="0"/>
        <v>45004</v>
      </c>
      <c r="H4" s="2">
        <v>45018</v>
      </c>
      <c r="I4" s="2">
        <f t="shared" si="0"/>
        <v>45025</v>
      </c>
      <c r="J4" s="35">
        <f t="shared" si="0"/>
        <v>45032</v>
      </c>
      <c r="K4" s="2">
        <f t="shared" si="0"/>
        <v>45039</v>
      </c>
      <c r="L4" s="2"/>
      <c r="M4" s="72"/>
      <c r="N4" s="7" t="s">
        <v>7</v>
      </c>
    </row>
    <row r="5" spans="1:14" s="23" customFormat="1" ht="12.75" customHeight="1">
      <c r="A5" s="24">
        <v>1</v>
      </c>
      <c r="B5" s="42" t="s">
        <v>28</v>
      </c>
      <c r="C5" s="21">
        <f>COUNTIF(D5:K5,"&lt;&gt;")</f>
        <v>6</v>
      </c>
      <c r="D5" s="31">
        <v>57.5</v>
      </c>
      <c r="E5" s="32">
        <v>45</v>
      </c>
      <c r="F5" s="24">
        <v>44.5</v>
      </c>
      <c r="G5" s="32">
        <v>56</v>
      </c>
      <c r="H5" s="24">
        <v>50.5</v>
      </c>
      <c r="I5" s="3">
        <v>51</v>
      </c>
      <c r="J5" s="32"/>
      <c r="K5" s="3"/>
      <c r="L5" s="3"/>
      <c r="M5" s="3">
        <f>SUM(D5:L5)</f>
        <v>304.5</v>
      </c>
      <c r="N5" s="22">
        <f>M5/C5</f>
        <v>50.75</v>
      </c>
    </row>
    <row r="6" spans="1:14" s="23" customFormat="1" ht="12.75">
      <c r="A6" s="24">
        <f aca="true" t="shared" si="1" ref="A6:A31">A5+1</f>
        <v>2</v>
      </c>
      <c r="B6" s="42" t="s">
        <v>30</v>
      </c>
      <c r="C6" s="21">
        <f>COUNTIF(D6:K6,"&lt;&gt;")</f>
        <v>5</v>
      </c>
      <c r="D6" s="31">
        <v>50</v>
      </c>
      <c r="E6" s="32">
        <v>44.5</v>
      </c>
      <c r="F6" s="24">
        <v>50</v>
      </c>
      <c r="G6" s="32">
        <v>53.5</v>
      </c>
      <c r="H6" s="24">
        <v>56</v>
      </c>
      <c r="I6" s="3"/>
      <c r="J6" s="32"/>
      <c r="K6" s="3"/>
      <c r="L6" s="3"/>
      <c r="M6" s="3">
        <f>SUM(D6:L6)</f>
        <v>254</v>
      </c>
      <c r="N6" s="22">
        <f aca="true" t="shared" si="2" ref="N6:N11">M6/C6</f>
        <v>50.8</v>
      </c>
    </row>
    <row r="7" spans="1:14" s="23" customFormat="1" ht="12.75">
      <c r="A7" s="24">
        <f t="shared" si="1"/>
        <v>3</v>
      </c>
      <c r="B7" s="42" t="s">
        <v>34</v>
      </c>
      <c r="C7" s="21">
        <f>COUNTIF(D7:K7,"&lt;&gt;")</f>
        <v>5</v>
      </c>
      <c r="D7" s="3">
        <v>35.5</v>
      </c>
      <c r="E7" s="32">
        <v>42</v>
      </c>
      <c r="F7" s="24">
        <v>49</v>
      </c>
      <c r="G7" s="32">
        <v>45.5</v>
      </c>
      <c r="H7" s="24"/>
      <c r="I7" s="3">
        <v>51.5</v>
      </c>
      <c r="J7" s="32"/>
      <c r="K7" s="3"/>
      <c r="L7" s="3"/>
      <c r="M7" s="3">
        <f>SUM(D7:L7)</f>
        <v>223.5</v>
      </c>
      <c r="N7" s="22">
        <f t="shared" si="2"/>
        <v>44.7</v>
      </c>
    </row>
    <row r="8" spans="1:14" s="23" customFormat="1" ht="12" customHeight="1">
      <c r="A8" s="24">
        <f t="shared" si="1"/>
        <v>4</v>
      </c>
      <c r="B8" s="48" t="s">
        <v>47</v>
      </c>
      <c r="C8" s="21">
        <f>COUNTIF(D8:K8,"&lt;&gt;")</f>
        <v>4</v>
      </c>
      <c r="D8" s="3"/>
      <c r="E8" s="32">
        <v>54</v>
      </c>
      <c r="F8" s="24">
        <v>52.5</v>
      </c>
      <c r="G8" s="32">
        <v>54.5</v>
      </c>
      <c r="H8" s="24"/>
      <c r="I8" s="3">
        <v>50</v>
      </c>
      <c r="J8" s="32"/>
      <c r="K8" s="3"/>
      <c r="L8" s="3"/>
      <c r="M8" s="3">
        <f>SUM(D8:L8)</f>
        <v>211</v>
      </c>
      <c r="N8" s="22">
        <f t="shared" si="2"/>
        <v>52.75</v>
      </c>
    </row>
    <row r="9" spans="1:14" s="23" customFormat="1" ht="12.75">
      <c r="A9" s="24">
        <f t="shared" si="1"/>
        <v>5</v>
      </c>
      <c r="B9" s="42" t="s">
        <v>33</v>
      </c>
      <c r="C9" s="21">
        <f>COUNTIF(D9:K9,"&lt;&gt;")</f>
        <v>4</v>
      </c>
      <c r="D9" s="3">
        <v>45.5</v>
      </c>
      <c r="E9" s="32">
        <v>47.5</v>
      </c>
      <c r="F9" s="24"/>
      <c r="G9" s="32"/>
      <c r="H9" s="24">
        <v>55</v>
      </c>
      <c r="I9" s="3">
        <v>59.5</v>
      </c>
      <c r="J9" s="32"/>
      <c r="K9" s="3"/>
      <c r="L9" s="3"/>
      <c r="M9" s="3">
        <f>SUM(D9:L9)</f>
        <v>207.5</v>
      </c>
      <c r="N9" s="22">
        <f t="shared" si="2"/>
        <v>51.875</v>
      </c>
    </row>
    <row r="10" spans="1:14" s="23" customFormat="1" ht="12.75">
      <c r="A10" s="24">
        <f t="shared" si="1"/>
        <v>6</v>
      </c>
      <c r="B10" s="42" t="s">
        <v>29</v>
      </c>
      <c r="C10" s="21">
        <f>COUNTIF(D10:K10,"&lt;&gt;")</f>
        <v>4</v>
      </c>
      <c r="D10" s="3">
        <v>49</v>
      </c>
      <c r="E10" s="32">
        <v>47</v>
      </c>
      <c r="F10" s="24">
        <v>51</v>
      </c>
      <c r="G10" s="32">
        <v>52.5</v>
      </c>
      <c r="H10" s="24"/>
      <c r="I10" s="3"/>
      <c r="J10" s="32"/>
      <c r="K10" s="3"/>
      <c r="L10" s="3"/>
      <c r="M10" s="3">
        <f>SUM(D10:L10)</f>
        <v>199.5</v>
      </c>
      <c r="N10" s="22">
        <f t="shared" si="2"/>
        <v>49.875</v>
      </c>
    </row>
    <row r="11" spans="1:14" s="23" customFormat="1" ht="12.75">
      <c r="A11" s="24">
        <f t="shared" si="1"/>
        <v>7</v>
      </c>
      <c r="B11" s="48" t="s">
        <v>46</v>
      </c>
      <c r="C11" s="21">
        <f>COUNTIF(D11:K11,"&lt;&gt;")</f>
        <v>5</v>
      </c>
      <c r="D11" s="3"/>
      <c r="E11" s="32">
        <v>44</v>
      </c>
      <c r="F11" s="33">
        <v>33.5</v>
      </c>
      <c r="G11" s="32">
        <v>40.5</v>
      </c>
      <c r="H11" s="24">
        <v>26</v>
      </c>
      <c r="I11" s="3">
        <v>55.5</v>
      </c>
      <c r="J11" s="32"/>
      <c r="K11" s="3"/>
      <c r="L11" s="3"/>
      <c r="M11" s="3">
        <f>SUM(D11:L11)</f>
        <v>199.5</v>
      </c>
      <c r="N11" s="22">
        <f t="shared" si="2"/>
        <v>39.9</v>
      </c>
    </row>
    <row r="12" spans="1:14" s="23" customFormat="1" ht="12.75">
      <c r="A12" s="24">
        <f t="shared" si="1"/>
        <v>8</v>
      </c>
      <c r="B12" s="30" t="s">
        <v>42</v>
      </c>
      <c r="C12" s="21">
        <f>COUNTIF(D12:K12,"&lt;&gt;")</f>
        <v>3</v>
      </c>
      <c r="D12" s="31"/>
      <c r="E12" s="32">
        <v>48</v>
      </c>
      <c r="F12" s="24">
        <v>51</v>
      </c>
      <c r="G12" s="32"/>
      <c r="H12" s="24"/>
      <c r="I12" s="3">
        <v>50.5</v>
      </c>
      <c r="J12" s="32"/>
      <c r="K12" s="3"/>
      <c r="L12" s="3"/>
      <c r="M12" s="3">
        <f>SUM(D12:L12)</f>
        <v>149.5</v>
      </c>
      <c r="N12" s="22">
        <f>M12/C12</f>
        <v>49.833333333333336</v>
      </c>
    </row>
    <row r="13" spans="1:14" s="23" customFormat="1" ht="12.75">
      <c r="A13" s="24">
        <f t="shared" si="1"/>
        <v>9</v>
      </c>
      <c r="B13" s="42" t="s">
        <v>53</v>
      </c>
      <c r="C13" s="21">
        <f>COUNTIF(D13:K13,"&lt;&gt;")</f>
        <v>3</v>
      </c>
      <c r="D13" s="3"/>
      <c r="E13" s="32"/>
      <c r="F13" s="33">
        <v>45.5</v>
      </c>
      <c r="G13" s="32">
        <v>49.5</v>
      </c>
      <c r="H13" s="24">
        <v>44</v>
      </c>
      <c r="I13" s="3"/>
      <c r="J13" s="32"/>
      <c r="K13" s="3"/>
      <c r="L13" s="3"/>
      <c r="M13" s="3">
        <f>SUM(D13:L13)</f>
        <v>139</v>
      </c>
      <c r="N13" s="22">
        <f>M13/C13</f>
        <v>46.333333333333336</v>
      </c>
    </row>
    <row r="14" spans="1:14" s="23" customFormat="1" ht="12.75">
      <c r="A14" s="24">
        <f t="shared" si="1"/>
        <v>10</v>
      </c>
      <c r="B14" s="48" t="s">
        <v>51</v>
      </c>
      <c r="C14" s="21">
        <f>COUNTIF(D14:K14,"&lt;&gt;")</f>
        <v>2</v>
      </c>
      <c r="D14" s="3"/>
      <c r="E14" s="32">
        <v>35.5</v>
      </c>
      <c r="F14" s="33"/>
      <c r="G14" s="32"/>
      <c r="H14" s="24">
        <v>40</v>
      </c>
      <c r="I14" s="3"/>
      <c r="J14" s="32"/>
      <c r="K14" s="3"/>
      <c r="L14" s="3"/>
      <c r="M14" s="3">
        <f>SUM(D14:L14)</f>
        <v>75.5</v>
      </c>
      <c r="N14" s="22">
        <f>M14/C14</f>
        <v>37.75</v>
      </c>
    </row>
    <row r="15" spans="1:14" s="23" customFormat="1" ht="12.75">
      <c r="A15" s="24">
        <f t="shared" si="1"/>
        <v>11</v>
      </c>
      <c r="B15" s="42" t="s">
        <v>62</v>
      </c>
      <c r="C15" s="21">
        <f>COUNTIF(D15:K15,"&lt;&gt;")</f>
        <v>1</v>
      </c>
      <c r="D15" s="3"/>
      <c r="E15" s="32"/>
      <c r="F15" s="33"/>
      <c r="G15" s="32">
        <v>58.5</v>
      </c>
      <c r="H15" s="24"/>
      <c r="I15" s="3"/>
      <c r="J15" s="32"/>
      <c r="K15" s="3"/>
      <c r="L15" s="3"/>
      <c r="M15" s="3">
        <f>SUM(D15:L15)</f>
        <v>58.5</v>
      </c>
      <c r="N15" s="22">
        <f>M15/C15</f>
        <v>58.5</v>
      </c>
    </row>
    <row r="16" spans="1:14" s="23" customFormat="1" ht="12.75">
      <c r="A16" s="24">
        <f t="shared" si="1"/>
        <v>12</v>
      </c>
      <c r="B16" s="42" t="s">
        <v>35</v>
      </c>
      <c r="C16" s="21">
        <f>COUNTIF(D16:K16,"&lt;&gt;")</f>
        <v>1</v>
      </c>
      <c r="D16" s="3">
        <v>49</v>
      </c>
      <c r="E16" s="32"/>
      <c r="F16" s="24"/>
      <c r="G16" s="32"/>
      <c r="H16" s="24"/>
      <c r="I16" s="3"/>
      <c r="J16" s="32"/>
      <c r="K16" s="3"/>
      <c r="L16" s="3"/>
      <c r="M16" s="3">
        <f>SUM(D16:L16)</f>
        <v>49</v>
      </c>
      <c r="N16" s="22">
        <f>M16/C16</f>
        <v>49</v>
      </c>
    </row>
    <row r="17" spans="1:14" s="23" customFormat="1" ht="12.75">
      <c r="A17" s="24">
        <f t="shared" si="1"/>
        <v>13</v>
      </c>
      <c r="B17" s="42" t="s">
        <v>66</v>
      </c>
      <c r="C17" s="21">
        <f>COUNTIF(D17:K17,"&lt;&gt;")</f>
        <v>1</v>
      </c>
      <c r="D17" s="3"/>
      <c r="E17" s="32"/>
      <c r="F17" s="33"/>
      <c r="G17" s="32">
        <v>45</v>
      </c>
      <c r="H17" s="24"/>
      <c r="I17" s="3"/>
      <c r="J17" s="32"/>
      <c r="K17" s="3"/>
      <c r="L17" s="3"/>
      <c r="M17" s="3">
        <f>SUM(D17:L17)</f>
        <v>45</v>
      </c>
      <c r="N17" s="22">
        <f>M17/C17</f>
        <v>45</v>
      </c>
    </row>
    <row r="18" spans="1:14" s="23" customFormat="1" ht="12.75">
      <c r="A18" s="24">
        <f t="shared" si="1"/>
        <v>14</v>
      </c>
      <c r="B18" s="48" t="s">
        <v>52</v>
      </c>
      <c r="C18" s="21">
        <f>COUNTIF(D18:K18,"&lt;&gt;")</f>
        <v>1</v>
      </c>
      <c r="D18" s="3"/>
      <c r="E18" s="32"/>
      <c r="F18" s="33">
        <v>41</v>
      </c>
      <c r="G18" s="32"/>
      <c r="H18" s="24"/>
      <c r="I18" s="3"/>
      <c r="J18" s="32"/>
      <c r="K18" s="3"/>
      <c r="L18" s="3"/>
      <c r="M18" s="3">
        <f>SUM(D18:L18)</f>
        <v>41</v>
      </c>
      <c r="N18" s="22">
        <f>M18/C18</f>
        <v>41</v>
      </c>
    </row>
    <row r="19" spans="1:14" s="23" customFormat="1" ht="12.75">
      <c r="A19" s="24">
        <f t="shared" si="1"/>
        <v>15</v>
      </c>
      <c r="B19" s="48" t="s">
        <v>44</v>
      </c>
      <c r="C19" s="21">
        <f>COUNTIF(D19:K19,"&lt;&gt;")</f>
        <v>1</v>
      </c>
      <c r="D19" s="3"/>
      <c r="E19" s="32">
        <v>37</v>
      </c>
      <c r="F19" s="33"/>
      <c r="G19" s="32"/>
      <c r="H19" s="24"/>
      <c r="I19" s="3"/>
      <c r="J19" s="32"/>
      <c r="K19" s="3"/>
      <c r="L19" s="3"/>
      <c r="M19" s="3">
        <f>SUM(D19:L19)</f>
        <v>37</v>
      </c>
      <c r="N19" s="22">
        <f>M19/C19</f>
        <v>37</v>
      </c>
    </row>
    <row r="20" spans="1:14" s="23" customFormat="1" ht="12.75">
      <c r="A20" s="24">
        <f t="shared" si="1"/>
        <v>16</v>
      </c>
      <c r="B20" s="48" t="s">
        <v>82</v>
      </c>
      <c r="C20" s="21">
        <f>COUNTIF(D20:K20,"&lt;&gt;")</f>
        <v>1</v>
      </c>
      <c r="D20" s="3"/>
      <c r="E20" s="32"/>
      <c r="F20" s="24"/>
      <c r="G20" s="32"/>
      <c r="H20" s="24"/>
      <c r="I20" s="3">
        <v>37</v>
      </c>
      <c r="J20" s="32"/>
      <c r="K20" s="3"/>
      <c r="L20" s="3"/>
      <c r="M20" s="3">
        <f>SUM(D20:L20)</f>
        <v>37</v>
      </c>
      <c r="N20" s="22">
        <f>M20/C20</f>
        <v>37</v>
      </c>
    </row>
    <row r="21" spans="1:14" s="23" customFormat="1" ht="12.75">
      <c r="A21" s="24">
        <f t="shared" si="1"/>
        <v>17</v>
      </c>
      <c r="B21" s="48" t="s">
        <v>83</v>
      </c>
      <c r="C21" s="21">
        <f>COUNTIF(D21:K21,"&lt;&gt;")</f>
        <v>1</v>
      </c>
      <c r="D21" s="3"/>
      <c r="E21" s="32"/>
      <c r="F21" s="24"/>
      <c r="G21" s="32"/>
      <c r="H21" s="24"/>
      <c r="I21" s="3">
        <v>36.5</v>
      </c>
      <c r="J21" s="32"/>
      <c r="K21" s="3"/>
      <c r="L21" s="3"/>
      <c r="M21" s="3">
        <f>SUM(D21:L21)</f>
        <v>36.5</v>
      </c>
      <c r="N21" s="22">
        <f>M21/C21</f>
        <v>36.5</v>
      </c>
    </row>
    <row r="22" spans="1:14" s="23" customFormat="1" ht="12.75">
      <c r="A22" s="24">
        <f t="shared" si="1"/>
        <v>18</v>
      </c>
      <c r="B22" s="48" t="s">
        <v>57</v>
      </c>
      <c r="C22" s="21">
        <f>COUNTIF(D22:K22,"&lt;&gt;")</f>
        <v>1</v>
      </c>
      <c r="D22" s="3"/>
      <c r="E22" s="32"/>
      <c r="F22" s="33">
        <v>36</v>
      </c>
      <c r="G22" s="32"/>
      <c r="H22" s="24"/>
      <c r="I22" s="3"/>
      <c r="J22" s="32"/>
      <c r="K22" s="3"/>
      <c r="L22" s="3"/>
      <c r="M22" s="3">
        <f>SUM(D22:L22)</f>
        <v>36</v>
      </c>
      <c r="N22" s="22">
        <f>M22/C22</f>
        <v>36</v>
      </c>
    </row>
    <row r="23" spans="1:14" s="23" customFormat="1" ht="12.75">
      <c r="A23" s="24">
        <f t="shared" si="1"/>
        <v>19</v>
      </c>
      <c r="B23" s="48" t="s">
        <v>79</v>
      </c>
      <c r="C23" s="21">
        <f>COUNTIF(D23:K23,"&lt;&gt;")</f>
        <v>1</v>
      </c>
      <c r="D23" s="3"/>
      <c r="E23" s="32"/>
      <c r="F23" s="24"/>
      <c r="G23" s="32"/>
      <c r="H23" s="24"/>
      <c r="I23" s="3">
        <v>34</v>
      </c>
      <c r="J23" s="32"/>
      <c r="K23" s="3"/>
      <c r="L23" s="3"/>
      <c r="M23" s="3">
        <f>SUM(D23:L23)</f>
        <v>34</v>
      </c>
      <c r="N23" s="22">
        <f>M23/C23</f>
        <v>34</v>
      </c>
    </row>
    <row r="24" spans="1:14" s="23" customFormat="1" ht="12.75">
      <c r="A24" s="24">
        <f t="shared" si="1"/>
        <v>20</v>
      </c>
      <c r="B24" s="48" t="s">
        <v>43</v>
      </c>
      <c r="C24" s="21">
        <f>COUNTIF(D24:K24,"&lt;&gt;")</f>
        <v>1</v>
      </c>
      <c r="D24" s="3"/>
      <c r="E24" s="32">
        <v>32.5</v>
      </c>
      <c r="F24" s="33"/>
      <c r="G24" s="32"/>
      <c r="H24" s="24"/>
      <c r="I24" s="3"/>
      <c r="J24" s="32"/>
      <c r="K24" s="3"/>
      <c r="L24" s="3"/>
      <c r="M24" s="3">
        <f>SUM(D24:L24)</f>
        <v>32.5</v>
      </c>
      <c r="N24" s="22">
        <f>M24/C24</f>
        <v>32.5</v>
      </c>
    </row>
    <row r="25" spans="1:14" s="23" customFormat="1" ht="12.75">
      <c r="A25" s="24">
        <f t="shared" si="1"/>
        <v>21</v>
      </c>
      <c r="B25" s="42" t="s">
        <v>61</v>
      </c>
      <c r="C25" s="21">
        <f>COUNTIF(D25:K25,"&lt;&gt;")</f>
        <v>1</v>
      </c>
      <c r="D25" s="3"/>
      <c r="E25" s="32"/>
      <c r="F25" s="33"/>
      <c r="G25" s="32">
        <v>32.5</v>
      </c>
      <c r="H25" s="24"/>
      <c r="I25" s="3"/>
      <c r="J25" s="32"/>
      <c r="K25" s="3"/>
      <c r="L25" s="3"/>
      <c r="M25" s="3">
        <f>SUM(D25:L25)</f>
        <v>32.5</v>
      </c>
      <c r="N25" s="22">
        <f>M25/C25</f>
        <v>32.5</v>
      </c>
    </row>
    <row r="26" spans="1:14" s="23" customFormat="1" ht="12.75">
      <c r="A26" s="24">
        <f t="shared" si="1"/>
        <v>22</v>
      </c>
      <c r="B26" s="42" t="s">
        <v>36</v>
      </c>
      <c r="C26" s="21">
        <f>COUNTIF(D26:K26,"&lt;&gt;")</f>
        <v>1</v>
      </c>
      <c r="D26" s="3">
        <v>32</v>
      </c>
      <c r="E26" s="32"/>
      <c r="F26" s="33"/>
      <c r="G26" s="32"/>
      <c r="H26" s="24"/>
      <c r="I26" s="3"/>
      <c r="J26" s="32"/>
      <c r="K26" s="3"/>
      <c r="L26" s="3"/>
      <c r="M26" s="3">
        <f>SUM(D26:L26)</f>
        <v>32</v>
      </c>
      <c r="N26" s="22">
        <f>M26/C26</f>
        <v>32</v>
      </c>
    </row>
    <row r="27" spans="1:14" s="23" customFormat="1" ht="12.75">
      <c r="A27" s="24">
        <f t="shared" si="1"/>
        <v>23</v>
      </c>
      <c r="B27" s="42" t="s">
        <v>38</v>
      </c>
      <c r="C27" s="21">
        <f>COUNTIF(D27:K27,"&lt;&gt;")</f>
        <v>1</v>
      </c>
      <c r="D27" s="3">
        <v>32</v>
      </c>
      <c r="E27" s="32"/>
      <c r="F27" s="24"/>
      <c r="G27" s="32"/>
      <c r="H27" s="24"/>
      <c r="I27" s="3"/>
      <c r="J27" s="32"/>
      <c r="K27" s="3"/>
      <c r="L27" s="3"/>
      <c r="M27" s="3">
        <f>SUM(D27:L27)</f>
        <v>32</v>
      </c>
      <c r="N27" s="22">
        <f>M27/C27</f>
        <v>32</v>
      </c>
    </row>
    <row r="28" spans="1:14" s="23" customFormat="1" ht="12.75">
      <c r="A28" s="24">
        <f t="shared" si="1"/>
        <v>24</v>
      </c>
      <c r="B28" s="42" t="s">
        <v>67</v>
      </c>
      <c r="C28" s="21">
        <f>COUNTIF(D28:K28,"&lt;&gt;")</f>
        <v>1</v>
      </c>
      <c r="D28" s="3"/>
      <c r="E28" s="32"/>
      <c r="F28" s="33"/>
      <c r="G28" s="32">
        <v>24.5</v>
      </c>
      <c r="H28" s="24"/>
      <c r="I28" s="3"/>
      <c r="J28" s="32"/>
      <c r="K28" s="3"/>
      <c r="L28" s="3"/>
      <c r="M28" s="3">
        <f>SUM(D28:L28)</f>
        <v>24.5</v>
      </c>
      <c r="N28" s="22">
        <f>M28/C28</f>
        <v>24.5</v>
      </c>
    </row>
    <row r="29" spans="1:14" s="23" customFormat="1" ht="12.75">
      <c r="A29" s="24">
        <f t="shared" si="1"/>
        <v>25</v>
      </c>
      <c r="B29" s="48" t="s">
        <v>76</v>
      </c>
      <c r="C29" s="21">
        <f>COUNTIF(D29:K29,"&lt;&gt;")</f>
        <v>1</v>
      </c>
      <c r="D29" s="3"/>
      <c r="E29" s="32"/>
      <c r="F29" s="24"/>
      <c r="G29" s="32"/>
      <c r="H29" s="24"/>
      <c r="I29" s="3">
        <v>18</v>
      </c>
      <c r="J29" s="32"/>
      <c r="K29" s="3"/>
      <c r="L29" s="3"/>
      <c r="M29" s="3">
        <f>SUM(D29:L29)</f>
        <v>18</v>
      </c>
      <c r="N29" s="22">
        <f>M29/C29</f>
        <v>18</v>
      </c>
    </row>
    <row r="30" spans="1:14" s="23" customFormat="1" ht="12.75">
      <c r="A30" s="24">
        <f t="shared" si="1"/>
        <v>26</v>
      </c>
      <c r="B30" s="48" t="s">
        <v>84</v>
      </c>
      <c r="C30" s="21">
        <f>COUNTIF(D30:K30,"&lt;&gt;")</f>
        <v>1</v>
      </c>
      <c r="D30" s="3"/>
      <c r="E30" s="32"/>
      <c r="F30" s="24"/>
      <c r="G30" s="32"/>
      <c r="H30" s="24"/>
      <c r="I30" s="3">
        <v>13</v>
      </c>
      <c r="J30" s="32"/>
      <c r="K30" s="3"/>
      <c r="L30" s="3"/>
      <c r="M30" s="3">
        <f>SUM(D30:L30)</f>
        <v>13</v>
      </c>
      <c r="N30" s="22">
        <f>M30/C30</f>
        <v>13</v>
      </c>
    </row>
    <row r="31" spans="1:14" s="23" customFormat="1" ht="12.75">
      <c r="A31" s="24">
        <f t="shared" si="1"/>
        <v>27</v>
      </c>
      <c r="B31" s="42" t="s">
        <v>37</v>
      </c>
      <c r="C31" s="21">
        <f>COUNTIF(D31:K31,"&lt;&gt;")</f>
        <v>1</v>
      </c>
      <c r="D31" s="3">
        <v>12</v>
      </c>
      <c r="E31" s="32"/>
      <c r="F31" s="24"/>
      <c r="G31" s="32"/>
      <c r="H31" s="24"/>
      <c r="I31" s="3"/>
      <c r="J31" s="32"/>
      <c r="K31" s="3"/>
      <c r="L31" s="3"/>
      <c r="M31" s="3">
        <f>SUM(D31:L31)</f>
        <v>12</v>
      </c>
      <c r="N31" s="22">
        <f>M31/C31</f>
        <v>12</v>
      </c>
    </row>
    <row r="32" spans="1:14" ht="12.75">
      <c r="A32" s="58" t="s">
        <v>32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</row>
    <row r="33" spans="1:14" ht="12.7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1:14" ht="12.75">
      <c r="A34" s="57" t="s">
        <v>3</v>
      </c>
      <c r="B34" s="56" t="s">
        <v>5</v>
      </c>
      <c r="C34" s="27" t="s">
        <v>7</v>
      </c>
      <c r="D34" s="7">
        <f>SUM(D5:D31)/D36</f>
        <v>40.27777777777778</v>
      </c>
      <c r="E34" s="7">
        <f>SUM(E5:E31)/E36</f>
        <v>43.36363636363637</v>
      </c>
      <c r="F34" s="7">
        <f>SUM(F5:F31)/F36</f>
        <v>45.4</v>
      </c>
      <c r="G34" s="7">
        <f>SUM(G5:G31)/G36</f>
        <v>46.59090909090909</v>
      </c>
      <c r="H34" s="7">
        <f>SUM(H5:H31)/H36</f>
        <v>45.25</v>
      </c>
      <c r="I34" s="7">
        <f>SUM(I5:I31)/I36</f>
        <v>41.5</v>
      </c>
      <c r="J34" s="32"/>
      <c r="K34" s="7"/>
      <c r="L34" s="7"/>
      <c r="M34" s="4"/>
      <c r="N34" s="13"/>
    </row>
    <row r="35" spans="1:14" ht="12.75">
      <c r="A35" s="57"/>
      <c r="B35" s="56"/>
      <c r="C35" s="27" t="s">
        <v>18</v>
      </c>
      <c r="D35" s="7">
        <f>MAX(D5:D31)</f>
        <v>57.5</v>
      </c>
      <c r="E35" s="7">
        <f>MAX(E5:E31)</f>
        <v>54</v>
      </c>
      <c r="F35" s="7">
        <f>MAX(F5:F31)</f>
        <v>52.5</v>
      </c>
      <c r="G35" s="7">
        <f>MAX(G5:G31)</f>
        <v>58.5</v>
      </c>
      <c r="H35" s="7">
        <f>MAX(H5:H31)</f>
        <v>56</v>
      </c>
      <c r="I35" s="7">
        <f>MAX(I5:I31)</f>
        <v>59.5</v>
      </c>
      <c r="J35" s="32"/>
      <c r="K35" s="7"/>
      <c r="L35" s="7"/>
      <c r="M35" s="11"/>
      <c r="N35" s="12"/>
    </row>
    <row r="36" spans="1:14" ht="12.75">
      <c r="A36" s="57"/>
      <c r="B36" s="56"/>
      <c r="C36" s="27" t="s">
        <v>6</v>
      </c>
      <c r="D36" s="9">
        <f>COUNTIF(D5:D31,"&lt;&gt;")</f>
        <v>9</v>
      </c>
      <c r="E36" s="9">
        <f>COUNTIF(E5:E31,"&lt;&gt;")</f>
        <v>11</v>
      </c>
      <c r="F36" s="9">
        <f>COUNTIF(F5:F31,"&lt;&gt;")</f>
        <v>10</v>
      </c>
      <c r="G36" s="9">
        <f>COUNTIF(G5:G31,"&lt;&gt;")</f>
        <v>11</v>
      </c>
      <c r="H36" s="9">
        <f>COUNTIF(H5:H31,"&lt;&gt;")</f>
        <v>6</v>
      </c>
      <c r="I36" s="9">
        <f>COUNTIF(I5:I31,"&lt;&gt;")</f>
        <v>11</v>
      </c>
      <c r="J36" s="32"/>
      <c r="K36" s="9"/>
      <c r="L36" s="9"/>
      <c r="M36" s="13"/>
      <c r="N36" s="12"/>
    </row>
    <row r="37" spans="1:14" ht="12.75">
      <c r="A37" s="57"/>
      <c r="B37" s="55" t="s">
        <v>4</v>
      </c>
      <c r="C37" s="26" t="s">
        <v>19</v>
      </c>
      <c r="D37" s="6" t="s">
        <v>16</v>
      </c>
      <c r="E37" s="6" t="s">
        <v>16</v>
      </c>
      <c r="F37" s="6" t="s">
        <v>16</v>
      </c>
      <c r="G37" s="6" t="s">
        <v>16</v>
      </c>
      <c r="H37" s="6" t="s">
        <v>16</v>
      </c>
      <c r="I37" s="6" t="s">
        <v>16</v>
      </c>
      <c r="J37" s="32"/>
      <c r="K37" s="6"/>
      <c r="L37" s="6"/>
      <c r="M37" s="14"/>
      <c r="N37" s="12"/>
    </row>
    <row r="38" spans="1:14" ht="12.75">
      <c r="A38" s="57"/>
      <c r="B38" s="55"/>
      <c r="C38" s="26" t="s">
        <v>20</v>
      </c>
      <c r="D38" s="6" t="s">
        <v>24</v>
      </c>
      <c r="E38" s="6" t="s">
        <v>24</v>
      </c>
      <c r="F38" s="6" t="s">
        <v>24</v>
      </c>
      <c r="G38" s="6" t="s">
        <v>24</v>
      </c>
      <c r="H38" s="6" t="s">
        <v>24</v>
      </c>
      <c r="I38" s="6" t="s">
        <v>24</v>
      </c>
      <c r="J38" s="32"/>
      <c r="K38" s="6"/>
      <c r="L38" s="18"/>
      <c r="M38" s="15"/>
      <c r="N38" s="16"/>
    </row>
    <row r="39" spans="1:14" ht="12.75">
      <c r="A39" s="57"/>
      <c r="B39" s="55"/>
      <c r="C39" s="26" t="s">
        <v>21</v>
      </c>
      <c r="D39" s="34" t="s">
        <v>31</v>
      </c>
      <c r="E39" s="34" t="s">
        <v>50</v>
      </c>
      <c r="F39" s="34" t="s">
        <v>58</v>
      </c>
      <c r="G39" s="34" t="s">
        <v>31</v>
      </c>
      <c r="H39" s="6" t="s">
        <v>72</v>
      </c>
      <c r="I39" s="34" t="s">
        <v>85</v>
      </c>
      <c r="J39" s="32"/>
      <c r="K39" s="6"/>
      <c r="L39" s="6"/>
      <c r="M39" s="15"/>
      <c r="N39" s="16"/>
    </row>
    <row r="40" spans="1:14" ht="12.75" customHeight="1">
      <c r="A40" s="57"/>
      <c r="B40" s="55"/>
      <c r="C40" s="26" t="s">
        <v>22</v>
      </c>
      <c r="D40" s="6" t="s">
        <v>25</v>
      </c>
      <c r="E40" s="6" t="s">
        <v>25</v>
      </c>
      <c r="F40" s="6" t="s">
        <v>25</v>
      </c>
      <c r="G40" s="6" t="s">
        <v>25</v>
      </c>
      <c r="H40" s="6" t="s">
        <v>25</v>
      </c>
      <c r="I40" s="6" t="s">
        <v>25</v>
      </c>
      <c r="J40" s="32"/>
      <c r="K40" s="6"/>
      <c r="L40" s="18"/>
      <c r="M40" s="15"/>
      <c r="N40" s="16"/>
    </row>
    <row r="41" spans="1:14" s="5" customFormat="1" ht="12.75" customHeight="1">
      <c r="A41" s="57"/>
      <c r="B41" s="55"/>
      <c r="C41" s="26" t="s">
        <v>23</v>
      </c>
      <c r="D41" s="6" t="s">
        <v>73</v>
      </c>
      <c r="E41" s="6" t="s">
        <v>73</v>
      </c>
      <c r="F41" s="6" t="s">
        <v>73</v>
      </c>
      <c r="G41" s="6" t="s">
        <v>73</v>
      </c>
      <c r="H41" s="6" t="s">
        <v>73</v>
      </c>
      <c r="I41" s="6" t="s">
        <v>73</v>
      </c>
      <c r="J41" s="32"/>
      <c r="K41" s="6"/>
      <c r="L41" s="6"/>
      <c r="M41" s="15"/>
      <c r="N41" s="16"/>
    </row>
    <row r="42" spans="1:14" s="8" customFormat="1" ht="12.75">
      <c r="A42" s="19"/>
      <c r="B42" s="4"/>
      <c r="C42" s="4"/>
      <c r="D42" s="20">
        <v>34</v>
      </c>
      <c r="E42" s="20">
        <v>33</v>
      </c>
      <c r="F42" s="20"/>
      <c r="G42" s="20">
        <v>40</v>
      </c>
      <c r="H42" s="17">
        <v>24</v>
      </c>
      <c r="I42" s="17"/>
      <c r="J42" s="17"/>
      <c r="K42" s="17"/>
      <c r="L42" s="17"/>
      <c r="M42" s="15"/>
      <c r="N42" s="16"/>
    </row>
    <row r="43" spans="1:14" s="10" customFormat="1" ht="12.75">
      <c r="A43" s="4"/>
      <c r="B43" s="4"/>
      <c r="C43" s="4"/>
      <c r="D43" s="1"/>
      <c r="E43" s="1"/>
      <c r="F43" s="1"/>
      <c r="G43" s="1"/>
      <c r="H43" s="1"/>
      <c r="I43" s="1"/>
      <c r="J43" s="1"/>
      <c r="K43" s="1"/>
      <c r="L43" s="1"/>
      <c r="M43"/>
      <c r="N43" s="8"/>
    </row>
    <row r="44" ht="11.25" customHeight="1"/>
    <row r="46" ht="12.75">
      <c r="O46" s="8"/>
    </row>
  </sheetData>
  <sheetProtection/>
  <mergeCells count="11">
    <mergeCell ref="A3:A4"/>
    <mergeCell ref="D3:L3"/>
    <mergeCell ref="B37:B41"/>
    <mergeCell ref="B34:B36"/>
    <mergeCell ref="A34:A41"/>
    <mergeCell ref="A32:N33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="97" zoomScaleNormal="97" zoomScalePageLayoutView="0" workbookViewId="0" topLeftCell="A93">
      <selection activeCell="A106" sqref="A106:A116"/>
    </sheetView>
  </sheetViews>
  <sheetFormatPr defaultColWidth="9.140625" defaultRowHeight="12.75"/>
  <cols>
    <col min="1" max="1" width="48.421875" style="0" bestFit="1" customWidth="1"/>
    <col min="2" max="2" width="9.42187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3" t="s">
        <v>15</v>
      </c>
      <c r="B1" s="93"/>
      <c r="C1" s="93"/>
      <c r="D1" s="93"/>
      <c r="E1" s="93"/>
      <c r="F1" s="93"/>
      <c r="G1" s="43"/>
      <c r="H1" s="43"/>
    </row>
    <row r="2" spans="1:8" ht="13.5" customHeight="1">
      <c r="A2" s="94">
        <v>44983</v>
      </c>
      <c r="B2" s="95"/>
      <c r="C2" s="95"/>
      <c r="D2" s="94">
        <v>44983</v>
      </c>
      <c r="E2" s="95"/>
      <c r="F2" s="95"/>
      <c r="G2" s="4"/>
      <c r="H2" s="4"/>
    </row>
    <row r="3" spans="1:6" ht="13.5" customHeight="1">
      <c r="A3" s="95" t="s">
        <v>9</v>
      </c>
      <c r="B3" s="95"/>
      <c r="C3" s="95"/>
      <c r="D3" s="95" t="s">
        <v>10</v>
      </c>
      <c r="E3" s="95"/>
      <c r="F3" s="95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40" t="s">
        <v>36</v>
      </c>
      <c r="B5" s="41">
        <v>361</v>
      </c>
      <c r="C5" s="41">
        <f aca="true" t="shared" si="0" ref="C5:C13">ABS(357-B5)</f>
        <v>4</v>
      </c>
      <c r="D5" s="40" t="s">
        <v>33</v>
      </c>
      <c r="E5" s="40">
        <v>461</v>
      </c>
      <c r="F5" s="40">
        <f aca="true" t="shared" si="1" ref="F5:F13">ABS(459-E5)</f>
        <v>2</v>
      </c>
      <c r="H5" s="46"/>
      <c r="J5" s="46"/>
      <c r="K5" s="47"/>
    </row>
    <row r="6" spans="1:11" ht="15">
      <c r="A6" s="37" t="s">
        <v>35</v>
      </c>
      <c r="B6" s="39">
        <v>350</v>
      </c>
      <c r="C6" s="38">
        <f t="shared" si="0"/>
        <v>7</v>
      </c>
      <c r="D6" s="42" t="s">
        <v>38</v>
      </c>
      <c r="E6" s="37">
        <v>449</v>
      </c>
      <c r="F6" s="36">
        <f t="shared" si="1"/>
        <v>10</v>
      </c>
      <c r="H6" s="46"/>
      <c r="J6" s="46"/>
      <c r="K6" s="47"/>
    </row>
    <row r="7" spans="1:11" ht="15">
      <c r="A7" s="37" t="s">
        <v>29</v>
      </c>
      <c r="B7" s="39">
        <v>328</v>
      </c>
      <c r="C7" s="38">
        <f t="shared" si="0"/>
        <v>29</v>
      </c>
      <c r="D7" s="42" t="s">
        <v>35</v>
      </c>
      <c r="E7" s="37">
        <v>438</v>
      </c>
      <c r="F7" s="36">
        <f t="shared" si="1"/>
        <v>21</v>
      </c>
      <c r="H7" s="46"/>
      <c r="J7" s="46"/>
      <c r="K7" s="47"/>
    </row>
    <row r="8" spans="1:11" ht="15">
      <c r="A8" s="37" t="s">
        <v>33</v>
      </c>
      <c r="B8" s="39">
        <v>432</v>
      </c>
      <c r="C8" s="38">
        <f t="shared" si="0"/>
        <v>75</v>
      </c>
      <c r="D8" s="42" t="s">
        <v>29</v>
      </c>
      <c r="E8" s="36">
        <v>487</v>
      </c>
      <c r="F8" s="36">
        <f t="shared" si="1"/>
        <v>28</v>
      </c>
      <c r="H8" s="46"/>
      <c r="J8" s="46"/>
      <c r="K8" s="47"/>
    </row>
    <row r="9" spans="1:11" ht="15">
      <c r="A9" s="37" t="s">
        <v>34</v>
      </c>
      <c r="B9" s="39">
        <v>280</v>
      </c>
      <c r="C9" s="38">
        <f t="shared" si="0"/>
        <v>77</v>
      </c>
      <c r="D9" s="42" t="s">
        <v>28</v>
      </c>
      <c r="E9" s="37">
        <v>387</v>
      </c>
      <c r="F9" s="36">
        <f t="shared" si="1"/>
        <v>72</v>
      </c>
      <c r="H9" s="46"/>
      <c r="J9" s="46"/>
      <c r="K9" s="47"/>
    </row>
    <row r="10" spans="1:11" ht="15">
      <c r="A10" s="37" t="s">
        <v>30</v>
      </c>
      <c r="B10" s="38">
        <v>457</v>
      </c>
      <c r="C10" s="38">
        <f t="shared" si="0"/>
        <v>100</v>
      </c>
      <c r="D10" s="42" t="s">
        <v>30</v>
      </c>
      <c r="E10" s="37">
        <v>347</v>
      </c>
      <c r="F10" s="36">
        <f t="shared" si="1"/>
        <v>112</v>
      </c>
      <c r="H10" s="46"/>
      <c r="J10" s="46"/>
      <c r="K10" s="47"/>
    </row>
    <row r="11" spans="1:11" ht="15">
      <c r="A11" s="37" t="s">
        <v>38</v>
      </c>
      <c r="B11" s="39">
        <v>520</v>
      </c>
      <c r="C11" s="38">
        <f t="shared" si="0"/>
        <v>163</v>
      </c>
      <c r="D11" s="42" t="s">
        <v>34</v>
      </c>
      <c r="E11" s="37">
        <v>320</v>
      </c>
      <c r="F11" s="36">
        <f t="shared" si="1"/>
        <v>139</v>
      </c>
      <c r="H11" s="46"/>
      <c r="J11" s="46"/>
      <c r="K11" s="47"/>
    </row>
    <row r="12" spans="1:11" ht="15">
      <c r="A12" s="36" t="s">
        <v>37</v>
      </c>
      <c r="B12" s="38">
        <v>780</v>
      </c>
      <c r="C12" s="38">
        <f t="shared" si="0"/>
        <v>423</v>
      </c>
      <c r="D12" s="42" t="s">
        <v>36</v>
      </c>
      <c r="E12" s="37">
        <v>650</v>
      </c>
      <c r="F12" s="36">
        <f t="shared" si="1"/>
        <v>191</v>
      </c>
      <c r="H12" s="46"/>
      <c r="J12" s="46"/>
      <c r="K12" s="47"/>
    </row>
    <row r="13" spans="1:11" ht="15">
      <c r="A13" s="36" t="s">
        <v>28</v>
      </c>
      <c r="B13" s="39">
        <v>840</v>
      </c>
      <c r="C13" s="38">
        <f t="shared" si="0"/>
        <v>483</v>
      </c>
      <c r="D13" s="42" t="s">
        <v>37</v>
      </c>
      <c r="E13" s="37">
        <v>0</v>
      </c>
      <c r="F13" s="36">
        <f t="shared" si="1"/>
        <v>459</v>
      </c>
      <c r="H13" s="46"/>
      <c r="J13" s="46"/>
      <c r="K13" s="47"/>
    </row>
    <row r="14" spans="1:6" ht="15">
      <c r="A14" s="37"/>
      <c r="B14" s="39"/>
      <c r="C14" s="38"/>
      <c r="D14" s="37"/>
      <c r="E14" s="36"/>
      <c r="F14" s="36"/>
    </row>
    <row r="15" spans="1:6" ht="12.75">
      <c r="A15" s="96" t="s">
        <v>14</v>
      </c>
      <c r="B15" s="97"/>
      <c r="C15" s="97"/>
      <c r="D15" s="97"/>
      <c r="E15" s="97"/>
      <c r="F15" s="98"/>
    </row>
    <row r="16" spans="1:8" ht="12.75">
      <c r="A16" s="75" t="s">
        <v>26</v>
      </c>
      <c r="B16" s="76"/>
      <c r="C16" s="77"/>
      <c r="D16" s="75" t="s">
        <v>27</v>
      </c>
      <c r="E16" s="76"/>
      <c r="F16" s="77"/>
      <c r="G16" s="44"/>
      <c r="H16" s="44"/>
    </row>
    <row r="17" spans="1:8" ht="12.75">
      <c r="A17" s="78"/>
      <c r="B17" s="79"/>
      <c r="C17" s="80"/>
      <c r="D17" s="78"/>
      <c r="E17" s="79"/>
      <c r="F17" s="80"/>
      <c r="G17" s="44"/>
      <c r="H17" s="44"/>
    </row>
    <row r="18" spans="1:8" ht="12.75">
      <c r="A18" s="87" t="s">
        <v>40</v>
      </c>
      <c r="B18" s="82"/>
      <c r="C18" s="83"/>
      <c r="D18" s="87" t="s">
        <v>41</v>
      </c>
      <c r="E18" s="88"/>
      <c r="F18" s="89"/>
      <c r="G18" s="45"/>
      <c r="H18" s="45"/>
    </row>
    <row r="19" spans="1:8" ht="12.75">
      <c r="A19" s="84"/>
      <c r="B19" s="85"/>
      <c r="C19" s="86"/>
      <c r="D19" s="90"/>
      <c r="E19" s="91"/>
      <c r="F19" s="92"/>
      <c r="G19" s="45"/>
      <c r="H19" s="45"/>
    </row>
    <row r="20" spans="1:6" ht="12.75">
      <c r="A20" s="93" t="s">
        <v>15</v>
      </c>
      <c r="B20" s="93"/>
      <c r="C20" s="93"/>
      <c r="D20" s="93"/>
      <c r="E20" s="93"/>
      <c r="F20" s="93"/>
    </row>
    <row r="21" spans="1:6" ht="12.75">
      <c r="A21" s="94">
        <v>44990</v>
      </c>
      <c r="B21" s="95"/>
      <c r="C21" s="95"/>
      <c r="D21" s="94">
        <v>44990</v>
      </c>
      <c r="E21" s="95"/>
      <c r="F21" s="95"/>
    </row>
    <row r="22" spans="1:6" ht="12.75">
      <c r="A22" s="95" t="s">
        <v>9</v>
      </c>
      <c r="B22" s="95"/>
      <c r="C22" s="95"/>
      <c r="D22" s="95" t="s">
        <v>10</v>
      </c>
      <c r="E22" s="95"/>
      <c r="F22" s="95"/>
    </row>
    <row r="23" spans="1:6" ht="12.75">
      <c r="A23" s="25" t="s">
        <v>1</v>
      </c>
      <c r="B23" s="25" t="s">
        <v>12</v>
      </c>
      <c r="C23" s="25" t="s">
        <v>13</v>
      </c>
      <c r="D23" s="25"/>
      <c r="E23" s="25" t="s">
        <v>12</v>
      </c>
      <c r="F23" s="25" t="s">
        <v>13</v>
      </c>
    </row>
    <row r="24" spans="1:6" ht="15">
      <c r="A24" s="40" t="s">
        <v>30</v>
      </c>
      <c r="B24" s="41">
        <v>64</v>
      </c>
      <c r="C24" s="41">
        <f aca="true" t="shared" si="2" ref="C24:C34">ABS(91-B24)</f>
        <v>27</v>
      </c>
      <c r="D24" s="40" t="s">
        <v>28</v>
      </c>
      <c r="E24" s="40">
        <v>45</v>
      </c>
      <c r="F24" s="40">
        <f aca="true" t="shared" si="3" ref="F24:F34">ABS(45-E24)</f>
        <v>0</v>
      </c>
    </row>
    <row r="25" spans="1:6" ht="15">
      <c r="A25" s="36" t="s">
        <v>46</v>
      </c>
      <c r="B25" s="38">
        <v>120</v>
      </c>
      <c r="C25" s="38">
        <f t="shared" si="2"/>
        <v>29</v>
      </c>
      <c r="D25" s="37" t="s">
        <v>45</v>
      </c>
      <c r="E25" s="36">
        <v>49</v>
      </c>
      <c r="F25" s="36">
        <f t="shared" si="3"/>
        <v>4</v>
      </c>
    </row>
    <row r="26" spans="1:6" ht="15">
      <c r="A26" s="37" t="s">
        <v>29</v>
      </c>
      <c r="B26" s="39">
        <v>135</v>
      </c>
      <c r="C26" s="38">
        <f t="shared" si="2"/>
        <v>44</v>
      </c>
      <c r="D26" s="37" t="s">
        <v>43</v>
      </c>
      <c r="E26" s="37">
        <v>50</v>
      </c>
      <c r="F26" s="36">
        <f t="shared" si="3"/>
        <v>5</v>
      </c>
    </row>
    <row r="27" spans="1:6" ht="15">
      <c r="A27" s="36" t="s">
        <v>47</v>
      </c>
      <c r="B27" s="38">
        <v>150</v>
      </c>
      <c r="C27" s="38">
        <f t="shared" si="2"/>
        <v>59</v>
      </c>
      <c r="D27" s="37" t="s">
        <v>30</v>
      </c>
      <c r="E27" s="37">
        <v>39</v>
      </c>
      <c r="F27" s="36">
        <f t="shared" si="3"/>
        <v>6</v>
      </c>
    </row>
    <row r="28" spans="1:6" ht="15">
      <c r="A28" s="36" t="s">
        <v>28</v>
      </c>
      <c r="B28" s="39">
        <v>150</v>
      </c>
      <c r="C28" s="38">
        <f t="shared" si="2"/>
        <v>59</v>
      </c>
      <c r="D28" s="37" t="s">
        <v>33</v>
      </c>
      <c r="E28" s="37">
        <v>39</v>
      </c>
      <c r="F28" s="36">
        <f t="shared" si="3"/>
        <v>6</v>
      </c>
    </row>
    <row r="29" spans="1:6" ht="15">
      <c r="A29" s="37" t="s">
        <v>45</v>
      </c>
      <c r="B29" s="39">
        <v>167</v>
      </c>
      <c r="C29" s="38">
        <f t="shared" si="2"/>
        <v>76</v>
      </c>
      <c r="D29" s="37" t="s">
        <v>44</v>
      </c>
      <c r="E29" s="37">
        <v>29</v>
      </c>
      <c r="F29" s="36">
        <f t="shared" si="3"/>
        <v>16</v>
      </c>
    </row>
    <row r="30" spans="1:6" ht="15">
      <c r="A30" s="37" t="s">
        <v>43</v>
      </c>
      <c r="B30" s="39">
        <v>185</v>
      </c>
      <c r="C30" s="38">
        <f t="shared" si="2"/>
        <v>94</v>
      </c>
      <c r="D30" s="36" t="s">
        <v>47</v>
      </c>
      <c r="E30" s="36">
        <v>29</v>
      </c>
      <c r="F30" s="36">
        <f t="shared" si="3"/>
        <v>16</v>
      </c>
    </row>
    <row r="31" spans="1:6" ht="15">
      <c r="A31" s="37" t="s">
        <v>44</v>
      </c>
      <c r="B31" s="39">
        <v>185</v>
      </c>
      <c r="C31" s="38">
        <f t="shared" si="2"/>
        <v>94</v>
      </c>
      <c r="D31" s="36" t="s">
        <v>42</v>
      </c>
      <c r="E31" s="37">
        <v>75</v>
      </c>
      <c r="F31" s="36">
        <f t="shared" si="3"/>
        <v>30</v>
      </c>
    </row>
    <row r="32" spans="1:6" ht="15">
      <c r="A32" s="37" t="s">
        <v>34</v>
      </c>
      <c r="B32" s="39">
        <v>203</v>
      </c>
      <c r="C32" s="38">
        <f t="shared" si="2"/>
        <v>112</v>
      </c>
      <c r="D32" s="37" t="s">
        <v>34</v>
      </c>
      <c r="E32" s="37">
        <v>77</v>
      </c>
      <c r="F32" s="36">
        <f t="shared" si="3"/>
        <v>32</v>
      </c>
    </row>
    <row r="33" spans="1:6" ht="15">
      <c r="A33" s="37" t="s">
        <v>33</v>
      </c>
      <c r="B33" s="39">
        <v>211</v>
      </c>
      <c r="C33" s="38">
        <f t="shared" si="2"/>
        <v>120</v>
      </c>
      <c r="D33" s="36" t="s">
        <v>46</v>
      </c>
      <c r="E33" s="36">
        <v>10</v>
      </c>
      <c r="F33" s="36">
        <f t="shared" si="3"/>
        <v>35</v>
      </c>
    </row>
    <row r="34" spans="1:6" ht="15">
      <c r="A34" s="36" t="s">
        <v>42</v>
      </c>
      <c r="B34" s="38">
        <v>300</v>
      </c>
      <c r="C34" s="38">
        <f t="shared" si="2"/>
        <v>209</v>
      </c>
      <c r="D34" s="37" t="s">
        <v>29</v>
      </c>
      <c r="E34" s="37">
        <v>85</v>
      </c>
      <c r="F34" s="36">
        <f t="shared" si="3"/>
        <v>40</v>
      </c>
    </row>
    <row r="35" spans="1:6" ht="12.75">
      <c r="A35" s="96" t="s">
        <v>14</v>
      </c>
      <c r="B35" s="97"/>
      <c r="C35" s="97"/>
      <c r="D35" s="97"/>
      <c r="E35" s="97"/>
      <c r="F35" s="98"/>
    </row>
    <row r="36" spans="1:6" ht="12.75">
      <c r="A36" s="75" t="s">
        <v>26</v>
      </c>
      <c r="B36" s="76"/>
      <c r="C36" s="77"/>
      <c r="D36" s="75" t="s">
        <v>27</v>
      </c>
      <c r="E36" s="76"/>
      <c r="F36" s="77"/>
    </row>
    <row r="37" spans="1:6" ht="12.75">
      <c r="A37" s="78"/>
      <c r="B37" s="79"/>
      <c r="C37" s="80"/>
      <c r="D37" s="78"/>
      <c r="E37" s="79"/>
      <c r="F37" s="80"/>
    </row>
    <row r="38" spans="1:6" ht="12.75">
      <c r="A38" s="87" t="s">
        <v>48</v>
      </c>
      <c r="B38" s="82"/>
      <c r="C38" s="83"/>
      <c r="D38" s="87" t="s">
        <v>49</v>
      </c>
      <c r="E38" s="88"/>
      <c r="F38" s="89"/>
    </row>
    <row r="39" spans="1:6" ht="12.75">
      <c r="A39" s="84"/>
      <c r="B39" s="85"/>
      <c r="C39" s="86"/>
      <c r="D39" s="90"/>
      <c r="E39" s="91"/>
      <c r="F39" s="92"/>
    </row>
    <row r="40" spans="1:6" ht="12.75">
      <c r="A40" s="93" t="s">
        <v>15</v>
      </c>
      <c r="B40" s="93"/>
      <c r="C40" s="93"/>
      <c r="D40" s="93"/>
      <c r="E40" s="93"/>
      <c r="F40" s="93"/>
    </row>
    <row r="41" spans="1:6" ht="12.75">
      <c r="A41" s="94">
        <v>44997</v>
      </c>
      <c r="B41" s="95"/>
      <c r="C41" s="95"/>
      <c r="D41" s="94">
        <v>44997</v>
      </c>
      <c r="E41" s="95"/>
      <c r="F41" s="95"/>
    </row>
    <row r="42" spans="1:6" ht="12.75">
      <c r="A42" s="95" t="s">
        <v>9</v>
      </c>
      <c r="B42" s="95"/>
      <c r="C42" s="95"/>
      <c r="D42" s="95" t="s">
        <v>10</v>
      </c>
      <c r="E42" s="95"/>
      <c r="F42" s="95"/>
    </row>
    <row r="43" spans="1:6" ht="12.75">
      <c r="A43" s="49" t="s">
        <v>1</v>
      </c>
      <c r="B43" s="49" t="s">
        <v>12</v>
      </c>
      <c r="C43" s="49" t="s">
        <v>13</v>
      </c>
      <c r="D43" s="25"/>
      <c r="E43" s="25" t="s">
        <v>12</v>
      </c>
      <c r="F43" s="25" t="s">
        <v>13</v>
      </c>
    </row>
    <row r="44" spans="1:6" ht="15">
      <c r="A44" s="36" t="s">
        <v>28</v>
      </c>
      <c r="B44" s="39">
        <v>11</v>
      </c>
      <c r="C44" s="38">
        <f aca="true" t="shared" si="4" ref="C44:C53">ABS(11-B44)</f>
        <v>0</v>
      </c>
      <c r="D44" s="40" t="s">
        <v>30</v>
      </c>
      <c r="E44" s="40">
        <v>372</v>
      </c>
      <c r="F44" s="40">
        <f aca="true" t="shared" si="5" ref="F44:F53">ABS(376-E44)</f>
        <v>4</v>
      </c>
    </row>
    <row r="45" spans="1:6" ht="15">
      <c r="A45" s="40" t="s">
        <v>53</v>
      </c>
      <c r="B45" s="41">
        <v>11</v>
      </c>
      <c r="C45" s="41">
        <f t="shared" si="4"/>
        <v>0</v>
      </c>
      <c r="D45" s="36" t="s">
        <v>42</v>
      </c>
      <c r="E45" s="37">
        <v>360</v>
      </c>
      <c r="F45" s="36">
        <f t="shared" si="5"/>
        <v>16</v>
      </c>
    </row>
    <row r="46" spans="1:6" ht="15">
      <c r="A46" s="36" t="s">
        <v>42</v>
      </c>
      <c r="B46" s="38">
        <v>11</v>
      </c>
      <c r="C46" s="38">
        <f t="shared" si="4"/>
        <v>0</v>
      </c>
      <c r="D46" s="37" t="s">
        <v>52</v>
      </c>
      <c r="E46" s="37">
        <v>360</v>
      </c>
      <c r="F46" s="36">
        <f t="shared" si="5"/>
        <v>16</v>
      </c>
    </row>
    <row r="47" spans="1:6" ht="15">
      <c r="A47" s="36" t="s">
        <v>30</v>
      </c>
      <c r="B47" s="38">
        <v>12</v>
      </c>
      <c r="C47" s="38">
        <f t="shared" si="4"/>
        <v>1</v>
      </c>
      <c r="D47" s="36" t="s">
        <v>46</v>
      </c>
      <c r="E47" s="37">
        <v>394</v>
      </c>
      <c r="F47" s="36">
        <f t="shared" si="5"/>
        <v>18</v>
      </c>
    </row>
    <row r="48" spans="1:6" ht="15">
      <c r="A48" s="36" t="s">
        <v>46</v>
      </c>
      <c r="B48" s="38">
        <v>12</v>
      </c>
      <c r="C48" s="38">
        <f t="shared" si="4"/>
        <v>1</v>
      </c>
      <c r="D48" s="36" t="s">
        <v>47</v>
      </c>
      <c r="E48" s="37">
        <v>395</v>
      </c>
      <c r="F48" s="36">
        <f t="shared" si="5"/>
        <v>19</v>
      </c>
    </row>
    <row r="49" spans="1:6" ht="15">
      <c r="A49" s="36" t="s">
        <v>47</v>
      </c>
      <c r="B49" s="38">
        <v>10</v>
      </c>
      <c r="C49" s="38">
        <f t="shared" si="4"/>
        <v>1</v>
      </c>
      <c r="D49" s="37" t="s">
        <v>34</v>
      </c>
      <c r="E49" s="37">
        <v>340</v>
      </c>
      <c r="F49" s="36">
        <f t="shared" si="5"/>
        <v>36</v>
      </c>
    </row>
    <row r="50" spans="1:6" ht="15">
      <c r="A50" s="37" t="s">
        <v>54</v>
      </c>
      <c r="B50" s="39">
        <v>12</v>
      </c>
      <c r="C50" s="38">
        <f t="shared" si="4"/>
        <v>1</v>
      </c>
      <c r="D50" s="36" t="s">
        <v>28</v>
      </c>
      <c r="E50" s="36">
        <v>420</v>
      </c>
      <c r="F50" s="36">
        <f t="shared" si="5"/>
        <v>44</v>
      </c>
    </row>
    <row r="51" spans="1:6" ht="15">
      <c r="A51" s="37" t="s">
        <v>34</v>
      </c>
      <c r="B51" s="39">
        <v>12</v>
      </c>
      <c r="C51" s="38">
        <f t="shared" si="4"/>
        <v>1</v>
      </c>
      <c r="D51" s="37" t="s">
        <v>54</v>
      </c>
      <c r="E51" s="36">
        <v>440</v>
      </c>
      <c r="F51" s="36">
        <f t="shared" si="5"/>
        <v>64</v>
      </c>
    </row>
    <row r="52" spans="1:6" ht="15">
      <c r="A52" s="37" t="s">
        <v>52</v>
      </c>
      <c r="B52" s="39">
        <v>10</v>
      </c>
      <c r="C52" s="38">
        <f t="shared" si="4"/>
        <v>1</v>
      </c>
      <c r="D52" s="37" t="s">
        <v>29</v>
      </c>
      <c r="E52" s="36">
        <v>312</v>
      </c>
      <c r="F52" s="36">
        <f t="shared" si="5"/>
        <v>64</v>
      </c>
    </row>
    <row r="53" spans="1:6" ht="15">
      <c r="A53" s="37" t="s">
        <v>29</v>
      </c>
      <c r="B53" s="39">
        <v>13</v>
      </c>
      <c r="C53" s="38">
        <f t="shared" si="4"/>
        <v>2</v>
      </c>
      <c r="D53" s="37" t="s">
        <v>53</v>
      </c>
      <c r="E53" s="36">
        <v>467</v>
      </c>
      <c r="F53" s="36">
        <f t="shared" si="5"/>
        <v>91</v>
      </c>
    </row>
    <row r="54" spans="1:6" ht="15">
      <c r="A54" s="37"/>
      <c r="B54" s="39"/>
      <c r="C54" s="38"/>
      <c r="D54" s="37"/>
      <c r="E54" s="37"/>
      <c r="F54" s="36"/>
    </row>
    <row r="55" spans="1:6" ht="12.75">
      <c r="A55" s="96" t="s">
        <v>14</v>
      </c>
      <c r="B55" s="97"/>
      <c r="C55" s="97"/>
      <c r="D55" s="97"/>
      <c r="E55" s="97"/>
      <c r="F55" s="98"/>
    </row>
    <row r="56" spans="1:6" ht="12.75">
      <c r="A56" s="75" t="s">
        <v>26</v>
      </c>
      <c r="B56" s="76"/>
      <c r="C56" s="77"/>
      <c r="D56" s="75" t="s">
        <v>27</v>
      </c>
      <c r="E56" s="76"/>
      <c r="F56" s="77"/>
    </row>
    <row r="57" spans="1:6" ht="12.75">
      <c r="A57" s="78"/>
      <c r="B57" s="79"/>
      <c r="C57" s="80"/>
      <c r="D57" s="78"/>
      <c r="E57" s="79"/>
      <c r="F57" s="80"/>
    </row>
    <row r="58" spans="1:6" ht="12.75">
      <c r="A58" s="81" t="s">
        <v>55</v>
      </c>
      <c r="B58" s="82"/>
      <c r="C58" s="83"/>
      <c r="D58" s="87" t="s">
        <v>56</v>
      </c>
      <c r="E58" s="88"/>
      <c r="F58" s="89"/>
    </row>
    <row r="59" spans="1:6" ht="12.75">
      <c r="A59" s="84"/>
      <c r="B59" s="85"/>
      <c r="C59" s="86"/>
      <c r="D59" s="90"/>
      <c r="E59" s="91"/>
      <c r="F59" s="92"/>
    </row>
    <row r="60" spans="1:6" ht="12.75">
      <c r="A60" s="93" t="s">
        <v>15</v>
      </c>
      <c r="B60" s="93"/>
      <c r="C60" s="93"/>
      <c r="D60" s="93"/>
      <c r="E60" s="93"/>
      <c r="F60" s="93"/>
    </row>
    <row r="61" spans="1:6" ht="12.75">
      <c r="A61" s="94">
        <v>45004</v>
      </c>
      <c r="B61" s="95"/>
      <c r="C61" s="95"/>
      <c r="D61" s="94">
        <v>45004</v>
      </c>
      <c r="E61" s="95"/>
      <c r="F61" s="95"/>
    </row>
    <row r="62" spans="1:6" ht="12.75">
      <c r="A62" s="95" t="s">
        <v>9</v>
      </c>
      <c r="B62" s="95"/>
      <c r="C62" s="95"/>
      <c r="D62" s="95" t="s">
        <v>10</v>
      </c>
      <c r="E62" s="95"/>
      <c r="F62" s="95"/>
    </row>
    <row r="63" spans="1:6" ht="12.75">
      <c r="A63" s="49" t="s">
        <v>1</v>
      </c>
      <c r="B63" s="49"/>
      <c r="C63" s="49" t="s">
        <v>13</v>
      </c>
      <c r="D63" s="25"/>
      <c r="E63" s="25" t="s">
        <v>12</v>
      </c>
      <c r="F63" s="25" t="s">
        <v>13</v>
      </c>
    </row>
    <row r="64" spans="1:6" ht="15">
      <c r="A64" s="37" t="s">
        <v>60</v>
      </c>
      <c r="B64" s="39">
        <v>1983</v>
      </c>
      <c r="C64" s="38">
        <f aca="true" t="shared" si="6" ref="C64:C74">ABS(1959-B64)</f>
        <v>24</v>
      </c>
      <c r="D64" s="40" t="s">
        <v>63</v>
      </c>
      <c r="E64" s="40">
        <v>44</v>
      </c>
      <c r="F64" s="40">
        <f aca="true" t="shared" si="7" ref="F64:F74">ABS(46-E64)</f>
        <v>2</v>
      </c>
    </row>
    <row r="65" spans="1:6" ht="15">
      <c r="A65" s="36" t="s">
        <v>47</v>
      </c>
      <c r="B65" s="38">
        <v>1951</v>
      </c>
      <c r="C65" s="38">
        <f t="shared" si="6"/>
        <v>8</v>
      </c>
      <c r="D65" s="36" t="s">
        <v>28</v>
      </c>
      <c r="E65" s="36">
        <v>42</v>
      </c>
      <c r="F65" s="36">
        <f t="shared" si="7"/>
        <v>4</v>
      </c>
    </row>
    <row r="66" spans="1:6" ht="15">
      <c r="A66" s="37" t="s">
        <v>29</v>
      </c>
      <c r="B66" s="39">
        <v>1952</v>
      </c>
      <c r="C66" s="38">
        <f t="shared" si="6"/>
        <v>7</v>
      </c>
      <c r="D66" s="36" t="s">
        <v>62</v>
      </c>
      <c r="E66" s="36">
        <v>51</v>
      </c>
      <c r="F66" s="36">
        <f t="shared" si="7"/>
        <v>5</v>
      </c>
    </row>
    <row r="67" spans="1:6" ht="15">
      <c r="A67" s="36" t="s">
        <v>63</v>
      </c>
      <c r="B67" s="38">
        <v>1953</v>
      </c>
      <c r="C67" s="38">
        <f t="shared" si="6"/>
        <v>6</v>
      </c>
      <c r="D67" s="37" t="s">
        <v>60</v>
      </c>
      <c r="E67" s="36">
        <v>35</v>
      </c>
      <c r="F67" s="36">
        <f t="shared" si="7"/>
        <v>11</v>
      </c>
    </row>
    <row r="68" spans="1:6" ht="15">
      <c r="A68" s="36" t="s">
        <v>34</v>
      </c>
      <c r="B68" s="38">
        <v>1965</v>
      </c>
      <c r="C68" s="38">
        <f t="shared" si="6"/>
        <v>6</v>
      </c>
      <c r="D68" s="37" t="s">
        <v>29</v>
      </c>
      <c r="E68" s="37">
        <v>33</v>
      </c>
      <c r="F68" s="36">
        <f t="shared" si="7"/>
        <v>13</v>
      </c>
    </row>
    <row r="69" spans="1:6" ht="15">
      <c r="A69" s="36" t="s">
        <v>30</v>
      </c>
      <c r="B69" s="38">
        <v>1953</v>
      </c>
      <c r="C69" s="38">
        <f t="shared" si="6"/>
        <v>6</v>
      </c>
      <c r="D69" s="36" t="s">
        <v>30</v>
      </c>
      <c r="E69" s="37">
        <v>32</v>
      </c>
      <c r="F69" s="36">
        <f t="shared" si="7"/>
        <v>14</v>
      </c>
    </row>
    <row r="70" spans="1:6" ht="15">
      <c r="A70" s="37" t="s">
        <v>61</v>
      </c>
      <c r="B70" s="39">
        <v>1955</v>
      </c>
      <c r="C70" s="38">
        <f t="shared" si="6"/>
        <v>4</v>
      </c>
      <c r="D70" s="36" t="s">
        <v>34</v>
      </c>
      <c r="E70" s="37">
        <v>61</v>
      </c>
      <c r="F70" s="36">
        <f t="shared" si="7"/>
        <v>15</v>
      </c>
    </row>
    <row r="71" spans="1:6" ht="15">
      <c r="A71" s="36" t="s">
        <v>46</v>
      </c>
      <c r="B71" s="38">
        <v>1962</v>
      </c>
      <c r="C71" s="38">
        <f t="shared" si="6"/>
        <v>3</v>
      </c>
      <c r="D71" s="36" t="s">
        <v>47</v>
      </c>
      <c r="E71" s="37">
        <v>25</v>
      </c>
      <c r="F71" s="36">
        <f t="shared" si="7"/>
        <v>21</v>
      </c>
    </row>
    <row r="72" spans="1:6" ht="15">
      <c r="A72" s="36" t="s">
        <v>28</v>
      </c>
      <c r="B72" s="39">
        <v>1961</v>
      </c>
      <c r="C72" s="38">
        <f t="shared" si="6"/>
        <v>2</v>
      </c>
      <c r="D72" s="37" t="s">
        <v>61</v>
      </c>
      <c r="E72" s="37">
        <v>23</v>
      </c>
      <c r="F72" s="36">
        <f t="shared" si="7"/>
        <v>23</v>
      </c>
    </row>
    <row r="73" spans="1:6" ht="15">
      <c r="A73" s="50" t="s">
        <v>59</v>
      </c>
      <c r="B73" s="51">
        <v>1960</v>
      </c>
      <c r="C73" s="51">
        <f t="shared" si="6"/>
        <v>1</v>
      </c>
      <c r="D73" s="36" t="s">
        <v>46</v>
      </c>
      <c r="E73" s="36">
        <v>22</v>
      </c>
      <c r="F73" s="36">
        <f t="shared" si="7"/>
        <v>24</v>
      </c>
    </row>
    <row r="74" spans="1:6" ht="15">
      <c r="A74" s="40" t="s">
        <v>62</v>
      </c>
      <c r="B74" s="41">
        <v>1958</v>
      </c>
      <c r="C74" s="41">
        <f t="shared" si="6"/>
        <v>1</v>
      </c>
      <c r="D74" s="52" t="s">
        <v>59</v>
      </c>
      <c r="E74" s="36">
        <v>120</v>
      </c>
      <c r="F74" s="36">
        <f t="shared" si="7"/>
        <v>74</v>
      </c>
    </row>
    <row r="75" spans="1:6" ht="15">
      <c r="A75" s="36"/>
      <c r="B75" s="38"/>
      <c r="C75" s="38"/>
      <c r="D75" s="37"/>
      <c r="E75" s="37"/>
      <c r="F75" s="36"/>
    </row>
    <row r="76" spans="1:6" ht="12.75">
      <c r="A76" s="96" t="s">
        <v>14</v>
      </c>
      <c r="B76" s="97"/>
      <c r="C76" s="97"/>
      <c r="D76" s="97"/>
      <c r="E76" s="97"/>
      <c r="F76" s="98"/>
    </row>
    <row r="77" spans="1:6" ht="12.75">
      <c r="A77" s="75" t="s">
        <v>26</v>
      </c>
      <c r="B77" s="76"/>
      <c r="C77" s="77"/>
      <c r="D77" s="75" t="s">
        <v>27</v>
      </c>
      <c r="E77" s="76"/>
      <c r="F77" s="77"/>
    </row>
    <row r="78" spans="1:6" ht="12.75">
      <c r="A78" s="78"/>
      <c r="B78" s="79"/>
      <c r="C78" s="80"/>
      <c r="D78" s="78"/>
      <c r="E78" s="79"/>
      <c r="F78" s="80"/>
    </row>
    <row r="79" spans="1:6" ht="12.75">
      <c r="A79" s="81" t="s">
        <v>65</v>
      </c>
      <c r="B79" s="82"/>
      <c r="C79" s="83"/>
      <c r="D79" s="87" t="s">
        <v>64</v>
      </c>
      <c r="E79" s="88"/>
      <c r="F79" s="89"/>
    </row>
    <row r="80" spans="1:6" ht="12.75">
      <c r="A80" s="84"/>
      <c r="B80" s="85"/>
      <c r="C80" s="86"/>
      <c r="D80" s="90"/>
      <c r="E80" s="91"/>
      <c r="F80" s="92"/>
    </row>
    <row r="81" spans="1:6" ht="12.75">
      <c r="A81" s="93" t="s">
        <v>15</v>
      </c>
      <c r="B81" s="93"/>
      <c r="C81" s="93"/>
      <c r="D81" s="93"/>
      <c r="E81" s="93"/>
      <c r="F81" s="93"/>
    </row>
    <row r="82" spans="1:6" ht="12.75">
      <c r="A82" s="94">
        <v>45018</v>
      </c>
      <c r="B82" s="95"/>
      <c r="C82" s="95"/>
      <c r="D82" s="94">
        <v>45018</v>
      </c>
      <c r="E82" s="95"/>
      <c r="F82" s="95"/>
    </row>
    <row r="83" spans="1:6" ht="12.75">
      <c r="A83" s="95" t="s">
        <v>9</v>
      </c>
      <c r="B83" s="95"/>
      <c r="C83" s="95"/>
      <c r="D83" s="95" t="s">
        <v>10</v>
      </c>
      <c r="E83" s="95"/>
      <c r="F83" s="95"/>
    </row>
    <row r="84" spans="1:6" ht="12.75">
      <c r="A84" s="49" t="s">
        <v>1</v>
      </c>
      <c r="B84" s="49" t="s">
        <v>69</v>
      </c>
      <c r="C84" s="49" t="s">
        <v>13</v>
      </c>
      <c r="D84" s="49"/>
      <c r="E84" s="49" t="s">
        <v>12</v>
      </c>
      <c r="F84" s="49" t="s">
        <v>13</v>
      </c>
    </row>
    <row r="85" spans="1:6" ht="15">
      <c r="A85" s="40" t="s">
        <v>28</v>
      </c>
      <c r="B85" s="41">
        <v>1892</v>
      </c>
      <c r="C85" s="41">
        <f aca="true" t="shared" si="8" ref="C85:C90">ABS(1887-B85)</f>
        <v>5</v>
      </c>
      <c r="D85" s="40" t="s">
        <v>28</v>
      </c>
      <c r="E85" s="40">
        <v>4.2</v>
      </c>
      <c r="F85" s="40">
        <f aca="true" t="shared" si="9" ref="F85:F90">ABS(5-E85)</f>
        <v>0.7999999999999998</v>
      </c>
    </row>
    <row r="86" spans="1:6" ht="15">
      <c r="A86" s="37" t="s">
        <v>33</v>
      </c>
      <c r="B86" s="39">
        <v>1896</v>
      </c>
      <c r="C86" s="38">
        <f t="shared" si="8"/>
        <v>9</v>
      </c>
      <c r="D86" s="36" t="s">
        <v>68</v>
      </c>
      <c r="E86" s="36">
        <v>6</v>
      </c>
      <c r="F86" s="36">
        <f t="shared" si="9"/>
        <v>1</v>
      </c>
    </row>
    <row r="87" spans="1:6" ht="15">
      <c r="A87" s="36" t="s">
        <v>68</v>
      </c>
      <c r="B87" s="38">
        <v>1932</v>
      </c>
      <c r="C87" s="38">
        <f t="shared" si="8"/>
        <v>45</v>
      </c>
      <c r="D87" s="36" t="s">
        <v>30</v>
      </c>
      <c r="E87" s="37">
        <v>7</v>
      </c>
      <c r="F87" s="36">
        <f t="shared" si="9"/>
        <v>2</v>
      </c>
    </row>
    <row r="88" spans="1:6" ht="15">
      <c r="A88" s="36" t="s">
        <v>46</v>
      </c>
      <c r="B88" s="38">
        <v>1945</v>
      </c>
      <c r="C88" s="38">
        <f t="shared" si="8"/>
        <v>58</v>
      </c>
      <c r="D88" s="36" t="s">
        <v>51</v>
      </c>
      <c r="E88" s="37">
        <v>12</v>
      </c>
      <c r="F88" s="36">
        <f t="shared" si="9"/>
        <v>7</v>
      </c>
    </row>
    <row r="89" spans="1:6" ht="15">
      <c r="A89" s="36" t="s">
        <v>30</v>
      </c>
      <c r="B89" s="38">
        <v>1946</v>
      </c>
      <c r="C89" s="38">
        <f t="shared" si="8"/>
        <v>59</v>
      </c>
      <c r="D89" s="36" t="s">
        <v>46</v>
      </c>
      <c r="E89" s="36">
        <v>22</v>
      </c>
      <c r="F89" s="36">
        <f t="shared" si="9"/>
        <v>17</v>
      </c>
    </row>
    <row r="90" spans="1:6" ht="15">
      <c r="A90" s="36" t="s">
        <v>51</v>
      </c>
      <c r="B90" s="38">
        <v>1953</v>
      </c>
      <c r="C90" s="38">
        <f t="shared" si="8"/>
        <v>66</v>
      </c>
      <c r="D90" s="37" t="s">
        <v>33</v>
      </c>
      <c r="E90" s="36">
        <v>35</v>
      </c>
      <c r="F90" s="36">
        <f t="shared" si="9"/>
        <v>30</v>
      </c>
    </row>
    <row r="91" spans="1:6" ht="15">
      <c r="A91" s="37"/>
      <c r="B91" s="39"/>
      <c r="C91" s="38"/>
      <c r="D91" s="36"/>
      <c r="E91" s="37"/>
      <c r="F91" s="36"/>
    </row>
    <row r="92" spans="1:6" ht="15">
      <c r="A92" s="36"/>
      <c r="B92" s="38"/>
      <c r="C92" s="38"/>
      <c r="D92" s="36"/>
      <c r="E92" s="37"/>
      <c r="F92" s="36"/>
    </row>
    <row r="93" spans="1:6" ht="15">
      <c r="A93" s="37"/>
      <c r="B93" s="39"/>
      <c r="C93" s="38"/>
      <c r="D93" s="37"/>
      <c r="E93" s="37"/>
      <c r="F93" s="36"/>
    </row>
    <row r="94" spans="1:6" ht="15">
      <c r="A94" s="52"/>
      <c r="B94" s="53"/>
      <c r="C94" s="53"/>
      <c r="D94" s="36"/>
      <c r="E94" s="36"/>
      <c r="F94" s="36"/>
    </row>
    <row r="95" spans="1:6" ht="15">
      <c r="A95" s="36"/>
      <c r="B95" s="38"/>
      <c r="C95" s="38"/>
      <c r="D95" s="52"/>
      <c r="E95" s="36"/>
      <c r="F95" s="36"/>
    </row>
    <row r="96" spans="1:6" ht="15">
      <c r="A96" s="36"/>
      <c r="B96" s="38"/>
      <c r="C96" s="38"/>
      <c r="D96" s="37"/>
      <c r="E96" s="37"/>
      <c r="F96" s="36"/>
    </row>
    <row r="97" spans="1:6" ht="12.75">
      <c r="A97" s="96" t="s">
        <v>14</v>
      </c>
      <c r="B97" s="97"/>
      <c r="C97" s="97"/>
      <c r="D97" s="97"/>
      <c r="E97" s="97"/>
      <c r="F97" s="98"/>
    </row>
    <row r="98" spans="1:6" ht="12.75">
      <c r="A98" s="75" t="s">
        <v>26</v>
      </c>
      <c r="B98" s="76"/>
      <c r="C98" s="77"/>
      <c r="D98" s="75" t="s">
        <v>27</v>
      </c>
      <c r="E98" s="76"/>
      <c r="F98" s="77"/>
    </row>
    <row r="99" spans="1:6" ht="12.75">
      <c r="A99" s="78"/>
      <c r="B99" s="79"/>
      <c r="C99" s="80"/>
      <c r="D99" s="78"/>
      <c r="E99" s="79"/>
      <c r="F99" s="80"/>
    </row>
    <row r="100" spans="1:6" ht="12.75">
      <c r="A100" s="81" t="s">
        <v>70</v>
      </c>
      <c r="B100" s="82"/>
      <c r="C100" s="83"/>
      <c r="D100" s="87" t="s">
        <v>71</v>
      </c>
      <c r="E100" s="88"/>
      <c r="F100" s="89"/>
    </row>
    <row r="101" spans="1:6" ht="12.75">
      <c r="A101" s="84"/>
      <c r="B101" s="85"/>
      <c r="C101" s="86"/>
      <c r="D101" s="90"/>
      <c r="E101" s="91"/>
      <c r="F101" s="92"/>
    </row>
    <row r="102" spans="1:6" ht="12.75">
      <c r="A102" s="93" t="s">
        <v>15</v>
      </c>
      <c r="B102" s="93"/>
      <c r="C102" s="93"/>
      <c r="D102" s="93"/>
      <c r="E102" s="93"/>
      <c r="F102" s="93"/>
    </row>
    <row r="103" spans="1:6" ht="12.75">
      <c r="A103" s="94">
        <v>45025</v>
      </c>
      <c r="B103" s="95"/>
      <c r="C103" s="95"/>
      <c r="D103" s="94">
        <v>45025</v>
      </c>
      <c r="E103" s="95"/>
      <c r="F103" s="95"/>
    </row>
    <row r="104" spans="1:6" ht="12.75">
      <c r="A104" s="95" t="s">
        <v>9</v>
      </c>
      <c r="B104" s="95"/>
      <c r="C104" s="95"/>
      <c r="D104" s="95" t="s">
        <v>10</v>
      </c>
      <c r="E104" s="95"/>
      <c r="F104" s="95"/>
    </row>
    <row r="105" spans="1:6" ht="12.75">
      <c r="A105" s="49" t="s">
        <v>1</v>
      </c>
      <c r="B105" s="49" t="s">
        <v>69</v>
      </c>
      <c r="C105" s="49" t="s">
        <v>13</v>
      </c>
      <c r="D105" s="49"/>
      <c r="E105" s="49" t="s">
        <v>12</v>
      </c>
      <c r="F105" s="49" t="s">
        <v>13</v>
      </c>
    </row>
    <row r="106" spans="1:6" ht="15">
      <c r="A106" s="37" t="s">
        <v>33</v>
      </c>
      <c r="B106" s="39">
        <v>1492</v>
      </c>
      <c r="C106" s="99">
        <f>ABS(1492-B106)</f>
        <v>0</v>
      </c>
      <c r="D106" s="102" t="s">
        <v>46</v>
      </c>
      <c r="E106" s="103">
        <v>20500</v>
      </c>
      <c r="F106" s="102">
        <f>ABS(20789-E106)</f>
        <v>289</v>
      </c>
    </row>
    <row r="107" spans="1:6" ht="15">
      <c r="A107" s="100" t="s">
        <v>42</v>
      </c>
      <c r="B107" s="99">
        <v>1492</v>
      </c>
      <c r="C107" s="99">
        <f>ABS(1492-B107)</f>
        <v>0</v>
      </c>
      <c r="D107" s="100" t="s">
        <v>78</v>
      </c>
      <c r="E107" s="37">
        <v>20000</v>
      </c>
      <c r="F107" s="100">
        <f>ABS(20789-E107)</f>
        <v>789</v>
      </c>
    </row>
    <row r="108" spans="1:6" ht="15">
      <c r="A108" s="104" t="s">
        <v>77</v>
      </c>
      <c r="B108" s="105">
        <v>1492</v>
      </c>
      <c r="C108" s="106">
        <f>ABS(1492-B108)</f>
        <v>0</v>
      </c>
      <c r="D108" s="100" t="s">
        <v>42</v>
      </c>
      <c r="E108" s="100">
        <v>20000</v>
      </c>
      <c r="F108" s="100">
        <f>ABS(20789-E108)</f>
        <v>789</v>
      </c>
    </row>
    <row r="109" spans="1:6" ht="15">
      <c r="A109" s="100" t="s">
        <v>28</v>
      </c>
      <c r="B109" s="99">
        <v>1516</v>
      </c>
      <c r="C109" s="99">
        <f>ABS(1492-B109)</f>
        <v>24</v>
      </c>
      <c r="D109" s="36" t="s">
        <v>79</v>
      </c>
      <c r="E109" s="36">
        <v>20000</v>
      </c>
      <c r="F109" s="100">
        <f>ABS(20789-E109)</f>
        <v>789</v>
      </c>
    </row>
    <row r="110" spans="1:6" ht="15">
      <c r="A110" s="100" t="s">
        <v>78</v>
      </c>
      <c r="B110" s="99">
        <v>1462</v>
      </c>
      <c r="C110" s="99">
        <f>ABS(1492-B110)</f>
        <v>30</v>
      </c>
      <c r="D110" s="37" t="s">
        <v>33</v>
      </c>
      <c r="E110" s="100">
        <v>18500</v>
      </c>
      <c r="F110" s="100">
        <f>ABS(20789-E110)</f>
        <v>2289</v>
      </c>
    </row>
    <row r="111" spans="1:6" ht="15">
      <c r="A111" s="100" t="s">
        <v>79</v>
      </c>
      <c r="B111" s="99">
        <v>1654</v>
      </c>
      <c r="C111" s="99">
        <f>ABS(1492-B111)</f>
        <v>162</v>
      </c>
      <c r="D111" s="101" t="s">
        <v>77</v>
      </c>
      <c r="E111" s="100">
        <v>15800</v>
      </c>
      <c r="F111" s="100">
        <f>ABS(20789-E111)</f>
        <v>4989</v>
      </c>
    </row>
    <row r="112" spans="1:6" ht="15">
      <c r="A112" s="100" t="s">
        <v>75</v>
      </c>
      <c r="B112" s="99">
        <v>1664</v>
      </c>
      <c r="C112" s="99">
        <f>ABS(1492-B112)</f>
        <v>172</v>
      </c>
      <c r="D112" s="100" t="s">
        <v>34</v>
      </c>
      <c r="E112" s="100">
        <v>40750</v>
      </c>
      <c r="F112" s="100">
        <f>ABS(20789-E112)</f>
        <v>19961</v>
      </c>
    </row>
    <row r="113" spans="1:6" ht="15">
      <c r="A113" s="100" t="s">
        <v>46</v>
      </c>
      <c r="B113" s="99">
        <v>1670</v>
      </c>
      <c r="C113" s="99">
        <f>ABS(1492-B113)</f>
        <v>178</v>
      </c>
      <c r="D113" s="37" t="s">
        <v>74</v>
      </c>
      <c r="E113" s="37">
        <v>0</v>
      </c>
      <c r="F113" s="100">
        <f>ABS(20789-E113)</f>
        <v>20789</v>
      </c>
    </row>
    <row r="114" spans="1:6" ht="15">
      <c r="A114" s="100" t="s">
        <v>34</v>
      </c>
      <c r="B114" s="99">
        <v>1749</v>
      </c>
      <c r="C114" s="99">
        <f>ABS(1492-B114)</f>
        <v>257</v>
      </c>
      <c r="D114" s="37" t="s">
        <v>76</v>
      </c>
      <c r="E114" s="37">
        <v>0</v>
      </c>
      <c r="F114" s="100">
        <f>ABS(20789-E114)</f>
        <v>20789</v>
      </c>
    </row>
    <row r="115" spans="1:6" ht="15">
      <c r="A115" s="37" t="s">
        <v>74</v>
      </c>
      <c r="B115" s="39">
        <v>0</v>
      </c>
      <c r="C115" s="99">
        <f>ABS(1492-B115)</f>
        <v>1492</v>
      </c>
      <c r="D115" s="100" t="s">
        <v>28</v>
      </c>
      <c r="E115" s="100">
        <v>42000</v>
      </c>
      <c r="F115" s="100">
        <f>ABS(20789-E115)</f>
        <v>21211</v>
      </c>
    </row>
    <row r="116" spans="1:6" ht="15">
      <c r="A116" s="37" t="s">
        <v>76</v>
      </c>
      <c r="B116" s="39">
        <v>0</v>
      </c>
      <c r="C116" s="99">
        <f>ABS(1492-B116)</f>
        <v>1492</v>
      </c>
      <c r="D116" s="100" t="s">
        <v>75</v>
      </c>
      <c r="E116" s="37">
        <v>60000</v>
      </c>
      <c r="F116" s="100">
        <f>ABS(20789-E116)</f>
        <v>39211</v>
      </c>
    </row>
    <row r="117" spans="1:6" ht="15">
      <c r="A117" s="36"/>
      <c r="B117" s="38"/>
      <c r="C117" s="38"/>
      <c r="D117" s="37"/>
      <c r="E117" s="37"/>
      <c r="F117" s="36"/>
    </row>
    <row r="118" spans="1:6" ht="12.75">
      <c r="A118" s="96" t="s">
        <v>14</v>
      </c>
      <c r="B118" s="97"/>
      <c r="C118" s="97"/>
      <c r="D118" s="97"/>
      <c r="E118" s="97"/>
      <c r="F118" s="98"/>
    </row>
    <row r="119" spans="1:6" ht="12.75">
      <c r="A119" s="75" t="s">
        <v>26</v>
      </c>
      <c r="B119" s="76"/>
      <c r="C119" s="77"/>
      <c r="D119" s="75" t="s">
        <v>27</v>
      </c>
      <c r="E119" s="76"/>
      <c r="F119" s="77"/>
    </row>
    <row r="120" spans="1:6" ht="12.75">
      <c r="A120" s="78"/>
      <c r="B120" s="79"/>
      <c r="C120" s="80"/>
      <c r="D120" s="78"/>
      <c r="E120" s="79"/>
      <c r="F120" s="80"/>
    </row>
    <row r="121" spans="1:6" ht="12.75">
      <c r="A121" s="81" t="s">
        <v>80</v>
      </c>
      <c r="B121" s="82"/>
      <c r="C121" s="83"/>
      <c r="D121" s="87" t="s">
        <v>81</v>
      </c>
      <c r="E121" s="88"/>
      <c r="F121" s="89"/>
    </row>
    <row r="122" spans="1:6" ht="12.75">
      <c r="A122" s="84"/>
      <c r="B122" s="85"/>
      <c r="C122" s="86"/>
      <c r="D122" s="90"/>
      <c r="E122" s="91"/>
      <c r="F122" s="92"/>
    </row>
  </sheetData>
  <sheetProtection/>
  <mergeCells count="60">
    <mergeCell ref="A119:C120"/>
    <mergeCell ref="D119:F120"/>
    <mergeCell ref="A121:C122"/>
    <mergeCell ref="D121:F122"/>
    <mergeCell ref="A102:F102"/>
    <mergeCell ref="A103:C103"/>
    <mergeCell ref="D103:F103"/>
    <mergeCell ref="A104:C104"/>
    <mergeCell ref="D104:F104"/>
    <mergeCell ref="A118:F118"/>
    <mergeCell ref="A36:C37"/>
    <mergeCell ref="D36:F37"/>
    <mergeCell ref="A38:C39"/>
    <mergeCell ref="D38:F39"/>
    <mergeCell ref="A20:F20"/>
    <mergeCell ref="A21:C21"/>
    <mergeCell ref="D21:F21"/>
    <mergeCell ref="A22:C22"/>
    <mergeCell ref="D22:F22"/>
    <mergeCell ref="A35:F35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56:C57"/>
    <mergeCell ref="D56:F57"/>
    <mergeCell ref="A58:C59"/>
    <mergeCell ref="D58:F59"/>
    <mergeCell ref="A40:F40"/>
    <mergeCell ref="A41:C41"/>
    <mergeCell ref="D41:F41"/>
    <mergeCell ref="A42:C42"/>
    <mergeCell ref="D42:F42"/>
    <mergeCell ref="A55:F55"/>
    <mergeCell ref="A77:C78"/>
    <mergeCell ref="D77:F78"/>
    <mergeCell ref="A79:C80"/>
    <mergeCell ref="D79:F80"/>
    <mergeCell ref="A60:F60"/>
    <mergeCell ref="A61:C61"/>
    <mergeCell ref="D61:F61"/>
    <mergeCell ref="A62:C62"/>
    <mergeCell ref="D62:F62"/>
    <mergeCell ref="A76:F76"/>
    <mergeCell ref="A98:C99"/>
    <mergeCell ref="D98:F99"/>
    <mergeCell ref="A100:C101"/>
    <mergeCell ref="D100:F101"/>
    <mergeCell ref="A81:F81"/>
    <mergeCell ref="A82:C82"/>
    <mergeCell ref="D82:F82"/>
    <mergeCell ref="A83:C83"/>
    <mergeCell ref="D83:F83"/>
    <mergeCell ref="A97:F9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2023-04-09T21:09:44Z</dcterms:modified>
  <cp:category/>
  <cp:version/>
  <cp:contentType/>
  <cp:contentStatus/>
</cp:coreProperties>
</file>