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<sst xmlns="http://schemas.openxmlformats.org/spreadsheetml/2006/main" count="257" uniqueCount="82">
  <si>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</si>
  <si>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</si>
  <si>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</si>
  <si>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</si>
  <si>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</si>
  <si>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</si>
  <si>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</si>
  <si>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</si>
  <si>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</si>
  <si>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</si>
  <si>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</si>
  <si>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</si>
  <si>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</si>
  <si>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</si>
  <si>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</si>
  <si>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</si>
  <si>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</si>
  <si>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</si>
  <si>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</si>
  <si>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</si>
  <si>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</si>
  <si>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</si>
  <si>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</si>
  <si>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</si>
  <si>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</si>
  <si>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</si>
  <si>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</si>
  <si>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</si>
  <si>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</si>
  <si>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</si>
  <si>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>DINGBATS</t>
  </si>
  <si>
    <t>The Forge Inn - Glenfield - Sunday Night Quiz League #58</t>
  </si>
  <si>
    <t>4 Smarties &amp; A Tube</t>
  </si>
  <si>
    <t>harlies Angels</t>
  </si>
  <si>
    <t>Quizzard of Oz</t>
  </si>
  <si>
    <t>C&amp;A</t>
  </si>
  <si>
    <t>Chalfonts</t>
  </si>
  <si>
    <t>In the Corner</t>
  </si>
  <si>
    <t>2 Amigos</t>
  </si>
  <si>
    <t>Charlies Angels</t>
  </si>
  <si>
    <t>Chalfots 13</t>
  </si>
  <si>
    <t>C&amp;A 3</t>
  </si>
  <si>
    <t>Its coming home</t>
  </si>
  <si>
    <t>Only Here For the Beer</t>
  </si>
  <si>
    <t>4 smarties and a tube 4</t>
  </si>
  <si>
    <t>In the Corner 13</t>
  </si>
  <si>
    <t>Only here for the beer</t>
  </si>
  <si>
    <t>Its Coming Home</t>
  </si>
  <si>
    <t>The Quizard of Oz</t>
  </si>
  <si>
    <t>The Pipers</t>
  </si>
  <si>
    <t>MISSING LETTERS</t>
  </si>
  <si>
    <t>PIPERS 1</t>
  </si>
  <si>
    <t>CHALFONTS 8</t>
  </si>
  <si>
    <t>FAMOUS FACES</t>
  </si>
  <si>
    <t xml:space="preserve"> 4 Smarties &amp; A Tube = 12</t>
  </si>
  <si>
    <t>Charleis Angels = 9</t>
  </si>
  <si>
    <t>DILTOIDS</t>
  </si>
  <si>
    <t>The quizard of Oz</t>
  </si>
  <si>
    <t>kimbeerliam</t>
  </si>
  <si>
    <t>Quizlamic State</t>
  </si>
  <si>
    <t>In the Corner 3</t>
  </si>
  <si>
    <t>4 Smarties &amp; a Tube 11</t>
  </si>
  <si>
    <t>Kimberiam</t>
  </si>
  <si>
    <t>NO QUIZ</t>
  </si>
  <si>
    <t>The Mixologists</t>
  </si>
  <si>
    <t>Chrisp Salmon</t>
  </si>
  <si>
    <t>Quizzy Rascals</t>
  </si>
  <si>
    <t>Only Here for the Beer</t>
  </si>
  <si>
    <t>quizzy rascals &amp; chris salmon 5</t>
  </si>
  <si>
    <t>chalfonts 12</t>
  </si>
  <si>
    <t>ALBUM COVERS</t>
  </si>
  <si>
    <t>Deffinitely Maybe</t>
  </si>
  <si>
    <t>Gotta Have faith</t>
  </si>
  <si>
    <t>FOOTBALL</t>
  </si>
  <si>
    <t xml:space="preserve">NEVER </t>
  </si>
  <si>
    <t>COME</t>
  </si>
  <si>
    <t>HOME</t>
  </si>
  <si>
    <t>Gotta Have Faaith (4)</t>
  </si>
  <si>
    <r>
      <t xml:space="preserve">Only Here for the Beer &amp; </t>
    </r>
    <r>
      <rPr>
        <b/>
        <sz val="10"/>
        <color indexed="10"/>
        <rFont val="Arial"/>
        <family val="2"/>
      </rPr>
      <t xml:space="preserve">4 Smarties </t>
    </r>
    <r>
      <rPr>
        <b/>
        <sz val="10"/>
        <rFont val="Arial"/>
        <family val="2"/>
      </rPr>
      <t>(12)</t>
    </r>
  </si>
  <si>
    <t>Deffinitely Mabe</t>
  </si>
  <si>
    <t>Got to Have Faith</t>
  </si>
  <si>
    <t>ANAGRAMS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</si>
</sst>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85" zoomScaleNormal="85" zoomScalePageLayoutView="0" workbookViewId="0" topLeftCell="B1">
      <selection activeCell="M27" sqref="M27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36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2.75">
      <c r="A2" s="39" t="s">
        <v>8</v>
      </c>
      <c r="B2" s="40"/>
      <c r="C2" s="40"/>
      <c r="D2" s="40"/>
      <c r="E2" s="40"/>
      <c r="F2" s="40"/>
      <c r="G2" s="40"/>
      <c r="H2" s="41">
        <v>7</v>
      </c>
      <c r="I2" s="41"/>
      <c r="J2" s="41"/>
      <c r="K2" s="41"/>
      <c r="L2" s="41"/>
      <c r="M2" s="42"/>
      <c r="N2"/>
    </row>
    <row r="3" spans="1:14" ht="12.75" customHeight="1">
      <c r="A3" s="43" t="s">
        <v>0</v>
      </c>
      <c r="B3" s="45" t="s">
        <v>1</v>
      </c>
      <c r="C3" s="31"/>
      <c r="D3" s="47" t="s">
        <v>12</v>
      </c>
      <c r="E3" s="47"/>
      <c r="F3" s="47"/>
      <c r="G3" s="47"/>
      <c r="H3" s="47"/>
      <c r="I3" s="47"/>
      <c r="J3" s="47"/>
      <c r="K3" s="47"/>
      <c r="L3" s="47"/>
      <c r="M3" s="43" t="s">
        <v>2</v>
      </c>
      <c r="N3" s="7" t="s">
        <v>6</v>
      </c>
    </row>
    <row r="4" spans="1:14" ht="12.75">
      <c r="A4" s="44"/>
      <c r="B4" s="46"/>
      <c r="C4" s="32" t="s">
        <v>19</v>
      </c>
      <c r="D4" s="2">
        <v>44353</v>
      </c>
      <c r="E4" s="2">
        <f>D4+7</f>
        <v>44360</v>
      </c>
      <c r="F4" s="2">
        <f aca="true" t="shared" si="0" ref="F4:L4">E4+7</f>
        <v>44367</v>
      </c>
      <c r="G4" s="2">
        <f t="shared" si="0"/>
        <v>44374</v>
      </c>
      <c r="H4" s="2">
        <f t="shared" si="0"/>
        <v>44381</v>
      </c>
      <c r="I4" s="2">
        <f t="shared" si="0"/>
        <v>44388</v>
      </c>
      <c r="J4" s="2">
        <f t="shared" si="0"/>
        <v>44395</v>
      </c>
      <c r="K4" s="2">
        <f t="shared" si="0"/>
        <v>44402</v>
      </c>
      <c r="L4" s="2">
        <f t="shared" si="0"/>
        <v>44409</v>
      </c>
      <c r="M4" s="44"/>
      <c r="N4" s="7" t="s">
        <v>7</v>
      </c>
    </row>
    <row r="5" spans="1:14" s="24" customFormat="1" ht="12.75" customHeight="1">
      <c r="A5" s="25">
        <v>1</v>
      </c>
      <c r="B5" s="27" t="s">
        <v>36</v>
      </c>
      <c r="C5" s="22">
        <f>COUNTIF(D5:K5,"&lt;&gt;")</f>
        <v>7</v>
      </c>
      <c r="D5" s="3">
        <v>57.5</v>
      </c>
      <c r="E5" s="3">
        <v>62.5</v>
      </c>
      <c r="F5" s="25">
        <v>53</v>
      </c>
      <c r="G5" s="3">
        <v>51.5</v>
      </c>
      <c r="H5" s="25">
        <v>53.5</v>
      </c>
      <c r="I5" s="34"/>
      <c r="J5" s="3">
        <v>56</v>
      </c>
      <c r="K5" s="3">
        <v>59</v>
      </c>
      <c r="L5" s="3"/>
      <c r="M5" s="3">
        <f>SUM(D5:L5)</f>
        <v>393</v>
      </c>
      <c r="N5" s="23">
        <f aca="true" t="shared" si="1" ref="N5:N14">M5/C5</f>
        <v>56.142857142857146</v>
      </c>
    </row>
    <row r="6" spans="1:14" s="24" customFormat="1" ht="12.75">
      <c r="A6" s="25">
        <f aca="true" t="shared" si="2" ref="A6:A21">A5+1</f>
        <v>2</v>
      </c>
      <c r="B6" s="27" t="s">
        <v>32</v>
      </c>
      <c r="C6" s="22">
        <f>COUNTIF(D6:K6,"&lt;&gt;")</f>
        <v>7</v>
      </c>
      <c r="D6" s="3">
        <v>54</v>
      </c>
      <c r="E6" s="3">
        <v>44.5</v>
      </c>
      <c r="F6" s="25">
        <v>54</v>
      </c>
      <c r="G6" s="3">
        <v>54</v>
      </c>
      <c r="H6" s="25">
        <v>60.5</v>
      </c>
      <c r="I6" s="34"/>
      <c r="J6" s="3">
        <v>52.5</v>
      </c>
      <c r="K6" s="3">
        <v>51</v>
      </c>
      <c r="L6" s="3"/>
      <c r="M6" s="3">
        <f>SUM(D6:L6)</f>
        <v>370.5</v>
      </c>
      <c r="N6" s="23">
        <f t="shared" si="1"/>
        <v>52.92857142857143</v>
      </c>
    </row>
    <row r="7" spans="1:14" s="24" customFormat="1" ht="12.75">
      <c r="A7" s="25">
        <f t="shared" si="2"/>
        <v>3</v>
      </c>
      <c r="B7" s="26" t="s">
        <v>37</v>
      </c>
      <c r="C7" s="22">
        <f>COUNTIF(D7:K7,"&lt;&gt;")</f>
        <v>6</v>
      </c>
      <c r="D7" s="3">
        <v>51</v>
      </c>
      <c r="E7" s="3">
        <v>62</v>
      </c>
      <c r="F7" s="25">
        <v>49</v>
      </c>
      <c r="G7" s="3"/>
      <c r="H7" s="25">
        <v>43</v>
      </c>
      <c r="I7" s="34"/>
      <c r="J7" s="3">
        <v>42.5</v>
      </c>
      <c r="K7" s="3">
        <v>49.5</v>
      </c>
      <c r="L7" s="3"/>
      <c r="M7" s="3">
        <f>SUM(D7:L7)</f>
        <v>297</v>
      </c>
      <c r="N7" s="23">
        <f t="shared" si="1"/>
        <v>49.5</v>
      </c>
    </row>
    <row r="8" spans="1:14" s="24" customFormat="1" ht="12" customHeight="1">
      <c r="A8" s="25">
        <f t="shared" si="2"/>
        <v>4</v>
      </c>
      <c r="B8" s="27" t="s">
        <v>46</v>
      </c>
      <c r="C8" s="22">
        <f>COUNTIF(D8:K8,"&lt;&gt;")</f>
        <v>5</v>
      </c>
      <c r="D8" s="3"/>
      <c r="E8" s="3">
        <v>54.5</v>
      </c>
      <c r="F8" s="25">
        <v>41</v>
      </c>
      <c r="G8" s="3">
        <v>53.5</v>
      </c>
      <c r="H8" s="25"/>
      <c r="I8" s="34"/>
      <c r="J8" s="3">
        <v>54.5</v>
      </c>
      <c r="K8" s="3">
        <v>52</v>
      </c>
      <c r="L8" s="3"/>
      <c r="M8" s="3">
        <f>SUM(D8:L8)</f>
        <v>255.5</v>
      </c>
      <c r="N8" s="23">
        <f t="shared" si="1"/>
        <v>51.1</v>
      </c>
    </row>
    <row r="9" spans="1:14" s="24" customFormat="1" ht="12.75">
      <c r="A9" s="25">
        <f t="shared" si="2"/>
        <v>5</v>
      </c>
      <c r="B9" s="27" t="s">
        <v>34</v>
      </c>
      <c r="C9" s="22">
        <f>COUNTIF(D9:K9,"&lt;&gt;")</f>
        <v>3</v>
      </c>
      <c r="D9" s="3">
        <v>42.5</v>
      </c>
      <c r="E9" s="3"/>
      <c r="F9" s="25">
        <v>41.5</v>
      </c>
      <c r="G9" s="3"/>
      <c r="H9" s="25">
        <v>41</v>
      </c>
      <c r="I9" s="34"/>
      <c r="J9" s="3"/>
      <c r="K9" s="3"/>
      <c r="L9" s="3"/>
      <c r="M9" s="3">
        <f>SUM(D9:L9)</f>
        <v>125</v>
      </c>
      <c r="N9" s="23">
        <f t="shared" si="1"/>
        <v>41.666666666666664</v>
      </c>
    </row>
    <row r="10" spans="1:14" s="24" customFormat="1" ht="12.75">
      <c r="A10" s="25">
        <f t="shared" si="2"/>
        <v>6</v>
      </c>
      <c r="B10" s="27" t="s">
        <v>39</v>
      </c>
      <c r="C10" s="22">
        <f>COUNTIF(D10:K10,"&lt;&gt;")</f>
        <v>2</v>
      </c>
      <c r="D10" s="3">
        <v>38</v>
      </c>
      <c r="E10" s="3"/>
      <c r="F10" s="25"/>
      <c r="G10" s="3">
        <v>44.5</v>
      </c>
      <c r="H10" s="25"/>
      <c r="I10" s="34"/>
      <c r="J10" s="3"/>
      <c r="K10" s="3"/>
      <c r="L10" s="3"/>
      <c r="M10" s="3">
        <f>SUM(D10:L10)</f>
        <v>82.5</v>
      </c>
      <c r="N10" s="23">
        <f t="shared" si="1"/>
        <v>41.25</v>
      </c>
    </row>
    <row r="11" spans="1:14" s="24" customFormat="1" ht="12.75">
      <c r="A11" s="25">
        <f t="shared" si="2"/>
        <v>7</v>
      </c>
      <c r="B11" s="27" t="s">
        <v>47</v>
      </c>
      <c r="C11" s="22">
        <f>COUNTIF(D11:K11,"&lt;&gt;")</f>
        <v>1</v>
      </c>
      <c r="D11" s="3"/>
      <c r="E11" s="3">
        <v>42.5</v>
      </c>
      <c r="F11" s="25"/>
      <c r="G11" s="3"/>
      <c r="H11" s="25"/>
      <c r="I11" s="34"/>
      <c r="J11" s="3"/>
      <c r="K11" s="3"/>
      <c r="L11" s="3"/>
      <c r="M11" s="3">
        <f>SUM(D11:L11)</f>
        <v>42.5</v>
      </c>
      <c r="N11" s="23">
        <f t="shared" si="1"/>
        <v>42.5</v>
      </c>
    </row>
    <row r="12" spans="1:14" s="24" customFormat="1" ht="12.75">
      <c r="A12" s="25">
        <f t="shared" si="2"/>
        <v>8</v>
      </c>
      <c r="B12" s="27" t="s">
        <v>66</v>
      </c>
      <c r="C12" s="22">
        <v>1</v>
      </c>
      <c r="D12" s="3"/>
      <c r="E12" s="3"/>
      <c r="F12" s="25"/>
      <c r="G12" s="3"/>
      <c r="H12" s="25"/>
      <c r="I12" s="34"/>
      <c r="J12" s="3">
        <v>33</v>
      </c>
      <c r="K12" s="3">
        <v>31</v>
      </c>
      <c r="L12" s="3"/>
      <c r="M12" s="3">
        <f>SUM(D12:L12)</f>
        <v>64</v>
      </c>
      <c r="N12" s="23">
        <f t="shared" si="1"/>
        <v>64</v>
      </c>
    </row>
    <row r="13" spans="1:14" s="24" customFormat="1" ht="13.5" customHeight="1">
      <c r="A13" s="25">
        <f t="shared" si="2"/>
        <v>9</v>
      </c>
      <c r="B13" s="27" t="s">
        <v>38</v>
      </c>
      <c r="C13" s="22">
        <f>COUNTIF(D13:K13,"&lt;&gt;")</f>
        <v>1</v>
      </c>
      <c r="D13" s="3">
        <v>30</v>
      </c>
      <c r="E13" s="3"/>
      <c r="F13" s="25"/>
      <c r="G13" s="3"/>
      <c r="H13" s="25"/>
      <c r="I13" s="34"/>
      <c r="J13" s="3"/>
      <c r="K13" s="3"/>
      <c r="L13" s="3"/>
      <c r="M13" s="3">
        <f>SUM(D13:L13)</f>
        <v>30</v>
      </c>
      <c r="N13" s="23">
        <f t="shared" si="1"/>
        <v>30</v>
      </c>
    </row>
    <row r="14" spans="1:14" s="24" customFormat="1" ht="12.75">
      <c r="A14" s="25">
        <f t="shared" si="2"/>
        <v>10</v>
      </c>
      <c r="B14" s="27" t="s">
        <v>35</v>
      </c>
      <c r="C14" s="22">
        <f>COUNTIF(D14:K14,"&lt;&gt;")</f>
        <v>1</v>
      </c>
      <c r="D14" s="3">
        <v>27.5</v>
      </c>
      <c r="E14" s="3"/>
      <c r="F14" s="25"/>
      <c r="G14" s="3"/>
      <c r="H14" s="25"/>
      <c r="I14" s="34"/>
      <c r="J14" s="3"/>
      <c r="K14" s="3"/>
      <c r="L14" s="3"/>
      <c r="M14" s="3">
        <f>SUM(D14:L14)</f>
        <v>27.5</v>
      </c>
      <c r="N14" s="23">
        <f t="shared" si="1"/>
        <v>27.5</v>
      </c>
    </row>
    <row r="15" spans="1:14" ht="12.75">
      <c r="A15" s="25">
        <f t="shared" si="2"/>
        <v>11</v>
      </c>
      <c r="B15" s="27" t="s">
        <v>59</v>
      </c>
      <c r="C15" s="22">
        <v>1</v>
      </c>
      <c r="D15" s="3"/>
      <c r="E15" s="3"/>
      <c r="F15" s="25"/>
      <c r="G15" s="3"/>
      <c r="H15" s="25">
        <v>27.5</v>
      </c>
      <c r="I15" s="34"/>
      <c r="J15" s="3"/>
      <c r="K15" s="3"/>
      <c r="L15" s="3"/>
      <c r="M15" s="3">
        <f>SUM(D15:L15)</f>
        <v>27.5</v>
      </c>
      <c r="N15" s="23">
        <f>M15/C15</f>
        <v>27.5</v>
      </c>
    </row>
    <row r="16" spans="1:14" ht="12.75">
      <c r="A16" s="25">
        <f t="shared" si="2"/>
        <v>12</v>
      </c>
      <c r="B16" s="27" t="s">
        <v>62</v>
      </c>
      <c r="C16" s="22">
        <v>1</v>
      </c>
      <c r="D16" s="3"/>
      <c r="E16" s="3"/>
      <c r="F16" s="25"/>
      <c r="G16" s="3"/>
      <c r="H16" s="25">
        <v>26</v>
      </c>
      <c r="I16" s="34"/>
      <c r="J16" s="3"/>
      <c r="K16" s="3"/>
      <c r="L16" s="3"/>
      <c r="M16" s="3">
        <f>SUM(D16:L16)</f>
        <v>26</v>
      </c>
      <c r="N16" s="23">
        <f>M16/C16</f>
        <v>26</v>
      </c>
    </row>
    <row r="17" spans="1:14" ht="12.75">
      <c r="A17" s="25">
        <f t="shared" si="2"/>
        <v>13</v>
      </c>
      <c r="B17" s="27" t="s">
        <v>65</v>
      </c>
      <c r="C17" s="22">
        <v>1</v>
      </c>
      <c r="D17" s="3"/>
      <c r="E17" s="3"/>
      <c r="F17" s="25"/>
      <c r="G17" s="3"/>
      <c r="H17" s="25"/>
      <c r="I17" s="34"/>
      <c r="J17" s="3">
        <v>25.5</v>
      </c>
      <c r="K17" s="3"/>
      <c r="L17" s="3"/>
      <c r="M17" s="3">
        <f>SUM(D17:L17)</f>
        <v>25.5</v>
      </c>
      <c r="N17" s="23">
        <f>M17/C17</f>
        <v>25.5</v>
      </c>
    </row>
    <row r="18" spans="1:14" ht="12.75">
      <c r="A18" s="25">
        <f t="shared" si="2"/>
        <v>14</v>
      </c>
      <c r="B18" s="26" t="s">
        <v>49</v>
      </c>
      <c r="C18" s="22">
        <f>COUNTIF(D18:K18,"&lt;&gt;")</f>
        <v>1</v>
      </c>
      <c r="D18" s="3"/>
      <c r="E18" s="3"/>
      <c r="F18" s="25">
        <v>20.5</v>
      </c>
      <c r="G18" s="3"/>
      <c r="H18" s="25"/>
      <c r="I18" s="34"/>
      <c r="J18" s="3"/>
      <c r="K18" s="3"/>
      <c r="L18" s="3"/>
      <c r="M18" s="3">
        <f>SUM(D18:L18)</f>
        <v>20.5</v>
      </c>
      <c r="N18" s="23">
        <f>M18/C18</f>
        <v>20.5</v>
      </c>
    </row>
    <row r="19" spans="1:14" ht="12.75">
      <c r="A19" s="25">
        <f t="shared" si="2"/>
        <v>15</v>
      </c>
      <c r="B19" s="27" t="s">
        <v>64</v>
      </c>
      <c r="C19" s="22">
        <v>1</v>
      </c>
      <c r="D19" s="3"/>
      <c r="E19" s="3"/>
      <c r="F19" s="25"/>
      <c r="G19" s="3"/>
      <c r="H19" s="25"/>
      <c r="I19" s="34"/>
      <c r="J19" s="3">
        <v>17.5</v>
      </c>
      <c r="K19" s="3"/>
      <c r="L19" s="3"/>
      <c r="M19" s="3">
        <f>SUM(D19:L19)</f>
        <v>17.5</v>
      </c>
      <c r="N19" s="23">
        <f>M19/C19</f>
        <v>17.5</v>
      </c>
    </row>
    <row r="20" spans="1:14" ht="12.75">
      <c r="A20" s="25">
        <f t="shared" si="2"/>
        <v>16</v>
      </c>
      <c r="B20" s="27" t="s">
        <v>79</v>
      </c>
      <c r="C20" s="22">
        <v>1</v>
      </c>
      <c r="D20" s="3"/>
      <c r="E20" s="3"/>
      <c r="F20" s="25"/>
      <c r="G20" s="3"/>
      <c r="H20" s="25"/>
      <c r="I20" s="34"/>
      <c r="J20" s="3"/>
      <c r="K20" s="3">
        <v>41.5</v>
      </c>
      <c r="L20" s="3"/>
      <c r="M20" s="3">
        <f>SUM(D20:L20)</f>
        <v>41.5</v>
      </c>
      <c r="N20" s="23">
        <f>M20/C20</f>
        <v>41.5</v>
      </c>
    </row>
    <row r="21" spans="1:14" ht="12.75">
      <c r="A21" s="25">
        <f t="shared" si="2"/>
        <v>17</v>
      </c>
      <c r="B21" s="27" t="s">
        <v>80</v>
      </c>
      <c r="C21" s="22">
        <v>1</v>
      </c>
      <c r="D21" s="3"/>
      <c r="E21" s="3"/>
      <c r="F21" s="25"/>
      <c r="G21" s="3"/>
      <c r="H21" s="25"/>
      <c r="I21" s="34"/>
      <c r="J21" s="3"/>
      <c r="K21" s="3">
        <v>36</v>
      </c>
      <c r="L21" s="3"/>
      <c r="M21" s="3">
        <f>SUM(D21:L21)</f>
        <v>36</v>
      </c>
      <c r="N21" s="23">
        <f>M21/C21</f>
        <v>36</v>
      </c>
    </row>
    <row r="22" spans="1:14" ht="12.75">
      <c r="A22" s="51" t="s">
        <v>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4" ht="12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</row>
    <row r="24" spans="1:14" ht="12.75">
      <c r="A24" s="50" t="s">
        <v>3</v>
      </c>
      <c r="B24" s="49" t="s">
        <v>5</v>
      </c>
      <c r="C24" s="30" t="s">
        <v>7</v>
      </c>
      <c r="D24" s="7">
        <f>SUM(D5:D21)/D26</f>
        <v>42.92857142857143</v>
      </c>
      <c r="E24" s="7">
        <f>SUM(E5:E21)/E26</f>
        <v>53.2</v>
      </c>
      <c r="F24" s="7">
        <f>SUM(F5:F21)/F26</f>
        <v>43.166666666666664</v>
      </c>
      <c r="G24" s="7">
        <f>SUM(G5:G21)/G26</f>
        <v>50.875</v>
      </c>
      <c r="H24" s="7">
        <f>SUM(H5:H21)/H26</f>
        <v>41.916666666666664</v>
      </c>
      <c r="I24" s="7">
        <v>0</v>
      </c>
      <c r="J24" s="7">
        <f>SUM(J5:J21)/J26</f>
        <v>40.214285714285715</v>
      </c>
      <c r="K24" s="7">
        <f>SUM(K5:K21)/K26</f>
        <v>45.714285714285715</v>
      </c>
      <c r="L24" s="7"/>
      <c r="M24" s="4"/>
      <c r="N24" s="13"/>
    </row>
    <row r="25" spans="1:14" ht="12.75">
      <c r="A25" s="50"/>
      <c r="B25" s="49"/>
      <c r="C25" s="30" t="s">
        <v>20</v>
      </c>
      <c r="D25" s="7">
        <f>MAX(D5:D21)</f>
        <v>57.5</v>
      </c>
      <c r="E25" s="7">
        <f>MAX(E5:E21)</f>
        <v>62.5</v>
      </c>
      <c r="F25" s="7">
        <f>MAX(F5:F21)</f>
        <v>54</v>
      </c>
      <c r="G25" s="7">
        <f>MAX(G5:G21)</f>
        <v>54</v>
      </c>
      <c r="H25" s="7">
        <f>MAX(H5:H21)</f>
        <v>60.5</v>
      </c>
      <c r="I25" s="7">
        <v>0</v>
      </c>
      <c r="J25" s="7">
        <f>MAX(J5:J21)</f>
        <v>56</v>
      </c>
      <c r="K25" s="7">
        <f>MAX(K5:K21)</f>
        <v>59</v>
      </c>
      <c r="L25" s="7"/>
      <c r="M25" s="11"/>
      <c r="N25" s="12"/>
    </row>
    <row r="26" spans="1:14" ht="12.75">
      <c r="A26" s="50"/>
      <c r="B26" s="49"/>
      <c r="C26" s="30" t="s">
        <v>6</v>
      </c>
      <c r="D26" s="9">
        <f aca="true" t="shared" si="3" ref="D26:J26">COUNTIF(D5:D21,"&lt;&gt;")</f>
        <v>7</v>
      </c>
      <c r="E26" s="9">
        <f t="shared" si="3"/>
        <v>5</v>
      </c>
      <c r="F26" s="9">
        <f t="shared" si="3"/>
        <v>6</v>
      </c>
      <c r="G26" s="9">
        <f t="shared" si="3"/>
        <v>4</v>
      </c>
      <c r="H26" s="9">
        <f t="shared" si="3"/>
        <v>6</v>
      </c>
      <c r="I26" s="9">
        <f t="shared" si="3"/>
        <v>0</v>
      </c>
      <c r="J26" s="9">
        <f t="shared" si="3"/>
        <v>7</v>
      </c>
      <c r="K26" s="9">
        <f>COUNTIF(K5:K21,"&lt;&gt;")</f>
        <v>7</v>
      </c>
      <c r="L26" s="9"/>
      <c r="M26" s="13"/>
      <c r="N26" s="12"/>
    </row>
    <row r="27" spans="1:14" ht="12.75">
      <c r="A27" s="50"/>
      <c r="B27" s="48" t="s">
        <v>4</v>
      </c>
      <c r="C27" s="29" t="s">
        <v>21</v>
      </c>
      <c r="D27" s="6" t="s">
        <v>17</v>
      </c>
      <c r="E27" s="6" t="s">
        <v>17</v>
      </c>
      <c r="F27" s="6" t="s">
        <v>17</v>
      </c>
      <c r="G27" s="6" t="s">
        <v>17</v>
      </c>
      <c r="H27" s="6" t="s">
        <v>17</v>
      </c>
      <c r="I27" s="35" t="s">
        <v>63</v>
      </c>
      <c r="J27" s="6" t="s">
        <v>17</v>
      </c>
      <c r="K27" s="6" t="s">
        <v>17</v>
      </c>
      <c r="L27" s="6"/>
      <c r="M27" s="14"/>
      <c r="N27" s="12"/>
    </row>
    <row r="28" spans="1:14" ht="12.75">
      <c r="A28" s="50"/>
      <c r="B28" s="48"/>
      <c r="C28" s="29" t="s">
        <v>22</v>
      </c>
      <c r="D28" s="6" t="s">
        <v>26</v>
      </c>
      <c r="E28" s="6" t="s">
        <v>26</v>
      </c>
      <c r="F28" s="6" t="s">
        <v>26</v>
      </c>
      <c r="G28" s="6" t="s">
        <v>26</v>
      </c>
      <c r="H28" s="6" t="s">
        <v>26</v>
      </c>
      <c r="I28" s="35" t="s">
        <v>73</v>
      </c>
      <c r="J28" s="6" t="s">
        <v>26</v>
      </c>
      <c r="K28" s="6" t="s">
        <v>26</v>
      </c>
      <c r="L28" s="18"/>
      <c r="M28" s="15"/>
      <c r="N28" s="16"/>
    </row>
    <row r="29" spans="1:14" ht="12.75">
      <c r="A29" s="50"/>
      <c r="B29" s="48"/>
      <c r="C29" s="29" t="s">
        <v>23</v>
      </c>
      <c r="D29" s="6" t="s">
        <v>30</v>
      </c>
      <c r="E29" s="6" t="s">
        <v>50</v>
      </c>
      <c r="F29" s="6" t="s">
        <v>30</v>
      </c>
      <c r="G29" s="6" t="s">
        <v>53</v>
      </c>
      <c r="H29" s="6" t="s">
        <v>56</v>
      </c>
      <c r="I29" s="35" t="s">
        <v>74</v>
      </c>
      <c r="J29" s="6" t="s">
        <v>70</v>
      </c>
      <c r="K29" s="87" t="s">
        <v>81</v>
      </c>
      <c r="L29" s="6"/>
      <c r="M29" s="15"/>
      <c r="N29" s="16"/>
    </row>
    <row r="30" spans="1:14" ht="12.75" customHeight="1">
      <c r="A30" s="50"/>
      <c r="B30" s="48"/>
      <c r="C30" s="29" t="s">
        <v>24</v>
      </c>
      <c r="D30" s="6" t="s">
        <v>27</v>
      </c>
      <c r="E30" s="6" t="s">
        <v>27</v>
      </c>
      <c r="F30" s="6" t="s">
        <v>27</v>
      </c>
      <c r="G30" s="6" t="s">
        <v>27</v>
      </c>
      <c r="H30" s="6" t="s">
        <v>27</v>
      </c>
      <c r="I30" s="35" t="s">
        <v>75</v>
      </c>
      <c r="J30" s="6" t="s">
        <v>27</v>
      </c>
      <c r="K30" s="6" t="s">
        <v>27</v>
      </c>
      <c r="L30" s="18"/>
      <c r="M30" s="15"/>
      <c r="N30" s="16"/>
    </row>
    <row r="31" spans="1:14" s="5" customFormat="1" ht="12.75" customHeight="1">
      <c r="A31" s="50"/>
      <c r="B31" s="48"/>
      <c r="C31" s="29" t="s">
        <v>25</v>
      </c>
      <c r="D31" s="6" t="s">
        <v>18</v>
      </c>
      <c r="E31" s="6" t="s">
        <v>18</v>
      </c>
      <c r="F31" s="6" t="s">
        <v>18</v>
      </c>
      <c r="G31" s="6" t="s">
        <v>18</v>
      </c>
      <c r="H31" s="6" t="s">
        <v>18</v>
      </c>
      <c r="I31" s="35" t="s">
        <v>76</v>
      </c>
      <c r="J31" s="6" t="s">
        <v>18</v>
      </c>
      <c r="K31" s="6" t="s">
        <v>18</v>
      </c>
      <c r="L31" s="6"/>
      <c r="M31" s="15"/>
      <c r="N31" s="16"/>
    </row>
    <row r="32" spans="1:14" s="8" customFormat="1" ht="12.75">
      <c r="A32" s="19"/>
      <c r="B32" s="4"/>
      <c r="C32" s="4"/>
      <c r="D32" s="21"/>
      <c r="E32" s="21"/>
      <c r="F32" s="20">
        <v>27</v>
      </c>
      <c r="G32" s="20">
        <v>14</v>
      </c>
      <c r="H32" s="17">
        <v>22</v>
      </c>
      <c r="I32" s="17">
        <v>0</v>
      </c>
      <c r="J32" s="17">
        <v>25</v>
      </c>
      <c r="K32" s="17">
        <v>31</v>
      </c>
      <c r="L32" s="17"/>
      <c r="M32" s="15"/>
      <c r="N32" s="16"/>
    </row>
    <row r="33" spans="1:14" s="10" customFormat="1" ht="12.75">
      <c r="A33" s="4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/>
      <c r="N33" s="8"/>
    </row>
    <row r="34" ht="11.25" customHeight="1"/>
    <row r="36" ht="12.75">
      <c r="O36" s="8"/>
    </row>
  </sheetData>
  <sheetProtection/>
  <mergeCells count="11">
    <mergeCell ref="B27:B31"/>
    <mergeCell ref="B24:B26"/>
    <mergeCell ref="A24:A31"/>
    <mergeCell ref="A22:N23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91" zoomScaleNormal="91" zoomScalePageLayoutView="0" workbookViewId="0" topLeftCell="A48">
      <selection activeCell="D69" sqref="D69:F70"/>
    </sheetView>
  </sheetViews>
  <sheetFormatPr defaultColWidth="9.140625" defaultRowHeight="12.75"/>
  <cols>
    <col min="1" max="1" width="22.28125" style="0" bestFit="1" customWidth="1"/>
    <col min="2" max="2" width="7.7109375" style="0" bestFit="1" customWidth="1"/>
    <col min="3" max="3" width="10.28125" style="0" bestFit="1" customWidth="1"/>
    <col min="4" max="4" width="22.28125" style="0" bestFit="1" customWidth="1"/>
    <col min="5" max="5" width="7.7109375" style="0" bestFit="1" customWidth="1"/>
    <col min="6" max="6" width="10.28125" style="0" bestFit="1" customWidth="1"/>
    <col min="7" max="7" width="22.28125" style="0" bestFit="1" customWidth="1"/>
    <col min="9" max="9" width="10.28125" style="0" bestFit="1" customWidth="1"/>
    <col min="10" max="10" width="22.28125" style="0" bestFit="1" customWidth="1"/>
  </cols>
  <sheetData>
    <row r="1" spans="1:12" ht="12.75">
      <c r="A1" s="74" t="s">
        <v>16</v>
      </c>
      <c r="B1" s="74"/>
      <c r="C1" s="74"/>
      <c r="D1" s="74"/>
      <c r="E1" s="74"/>
      <c r="F1" s="74"/>
      <c r="G1" s="74" t="s">
        <v>16</v>
      </c>
      <c r="H1" s="74"/>
      <c r="I1" s="74"/>
      <c r="J1" s="74"/>
      <c r="K1" s="74"/>
      <c r="L1" s="74"/>
    </row>
    <row r="2" spans="1:12" ht="12.75">
      <c r="A2" s="63">
        <v>44353</v>
      </c>
      <c r="B2" s="64"/>
      <c r="C2" s="64"/>
      <c r="D2" s="63">
        <v>44353</v>
      </c>
      <c r="E2" s="64"/>
      <c r="F2" s="64"/>
      <c r="G2" s="63">
        <v>44360</v>
      </c>
      <c r="H2" s="64"/>
      <c r="I2" s="64"/>
      <c r="J2" s="63">
        <v>44360</v>
      </c>
      <c r="K2" s="64"/>
      <c r="L2" s="64"/>
    </row>
    <row r="3" spans="1:12" ht="12.75">
      <c r="A3" s="64" t="s">
        <v>10</v>
      </c>
      <c r="B3" s="64"/>
      <c r="C3" s="64"/>
      <c r="D3" s="64" t="s">
        <v>11</v>
      </c>
      <c r="E3" s="64"/>
      <c r="F3" s="64"/>
      <c r="G3" s="64" t="s">
        <v>10</v>
      </c>
      <c r="H3" s="64"/>
      <c r="I3" s="64"/>
      <c r="J3" s="64" t="s">
        <v>11</v>
      </c>
      <c r="K3" s="64"/>
      <c r="L3" s="64"/>
    </row>
    <row r="4" spans="1:12" ht="12.75">
      <c r="A4" s="26" t="s">
        <v>1</v>
      </c>
      <c r="B4" s="26" t="s">
        <v>13</v>
      </c>
      <c r="C4" s="26" t="s">
        <v>14</v>
      </c>
      <c r="D4" s="26" t="s">
        <v>1</v>
      </c>
      <c r="E4" s="26" t="s">
        <v>13</v>
      </c>
      <c r="F4" s="26" t="s">
        <v>14</v>
      </c>
      <c r="G4" s="26" t="s">
        <v>1</v>
      </c>
      <c r="H4" s="26" t="s">
        <v>13</v>
      </c>
      <c r="I4" s="26" t="s">
        <v>14</v>
      </c>
      <c r="J4" s="26" t="s">
        <v>1</v>
      </c>
      <c r="K4" s="26" t="s">
        <v>13</v>
      </c>
      <c r="L4" s="26" t="s">
        <v>14</v>
      </c>
    </row>
    <row r="5" spans="1:12" ht="15" customHeight="1">
      <c r="A5" s="27" t="s">
        <v>36</v>
      </c>
      <c r="B5" s="3">
        <v>43</v>
      </c>
      <c r="C5" s="22">
        <f aca="true" t="shared" si="0" ref="C5:C11">ABS(39-B5)</f>
        <v>4</v>
      </c>
      <c r="D5" s="27" t="s">
        <v>38</v>
      </c>
      <c r="E5" s="27">
        <v>2000</v>
      </c>
      <c r="F5" s="33">
        <f aca="true" t="shared" si="1" ref="F5:F11">ABS(7836-E5)</f>
        <v>5836</v>
      </c>
      <c r="G5" s="26" t="s">
        <v>37</v>
      </c>
      <c r="H5" s="3">
        <v>12</v>
      </c>
      <c r="I5" s="22">
        <f>ABS(20-H5)</f>
        <v>8</v>
      </c>
      <c r="J5" s="27" t="s">
        <v>42</v>
      </c>
      <c r="K5" s="27">
        <v>23</v>
      </c>
      <c r="L5" s="33">
        <f>ABS(23-K5)</f>
        <v>0</v>
      </c>
    </row>
    <row r="6" spans="1:12" ht="15" customHeight="1">
      <c r="A6" s="27" t="s">
        <v>38</v>
      </c>
      <c r="B6" s="3">
        <v>35</v>
      </c>
      <c r="C6" s="22">
        <f t="shared" si="0"/>
        <v>4</v>
      </c>
      <c r="D6" s="27" t="s">
        <v>33</v>
      </c>
      <c r="E6" s="27">
        <v>1150</v>
      </c>
      <c r="F6" s="33">
        <f t="shared" si="1"/>
        <v>6686</v>
      </c>
      <c r="G6" s="27" t="s">
        <v>36</v>
      </c>
      <c r="H6" s="3">
        <v>9</v>
      </c>
      <c r="I6" s="22">
        <f>ABS(20-H6)</f>
        <v>11</v>
      </c>
      <c r="J6" s="27" t="s">
        <v>32</v>
      </c>
      <c r="K6" s="27">
        <v>17</v>
      </c>
      <c r="L6" s="33">
        <f>ABS(23-K6)</f>
        <v>6</v>
      </c>
    </row>
    <row r="7" spans="1:12" ht="15" customHeight="1">
      <c r="A7" s="27" t="s">
        <v>34</v>
      </c>
      <c r="B7" s="3">
        <v>32</v>
      </c>
      <c r="C7" s="22">
        <f t="shared" si="0"/>
        <v>7</v>
      </c>
      <c r="D7" s="27" t="s">
        <v>35</v>
      </c>
      <c r="E7" s="27">
        <v>1000</v>
      </c>
      <c r="F7" s="33">
        <f t="shared" si="1"/>
        <v>6836</v>
      </c>
      <c r="G7" s="27" t="s">
        <v>32</v>
      </c>
      <c r="H7" s="3">
        <v>9</v>
      </c>
      <c r="I7" s="22">
        <f>ABS(20-H7)</f>
        <v>11</v>
      </c>
      <c r="J7" s="26" t="s">
        <v>37</v>
      </c>
      <c r="K7" s="27">
        <v>10</v>
      </c>
      <c r="L7" s="33">
        <f>ABS(23-K7)</f>
        <v>13</v>
      </c>
    </row>
    <row r="8" spans="1:12" ht="15" customHeight="1">
      <c r="A8" s="27" t="s">
        <v>35</v>
      </c>
      <c r="B8" s="3">
        <v>20</v>
      </c>
      <c r="C8" s="22">
        <f t="shared" si="0"/>
        <v>19</v>
      </c>
      <c r="D8" s="27" t="s">
        <v>32</v>
      </c>
      <c r="E8" s="27">
        <v>686</v>
      </c>
      <c r="F8" s="33">
        <f t="shared" si="1"/>
        <v>7150</v>
      </c>
      <c r="G8" s="27" t="s">
        <v>43</v>
      </c>
      <c r="H8" s="3">
        <v>4</v>
      </c>
      <c r="I8" s="22">
        <f>ABS(20-H8)</f>
        <v>16</v>
      </c>
      <c r="J8" s="27" t="s">
        <v>36</v>
      </c>
      <c r="K8" s="27">
        <v>7.5</v>
      </c>
      <c r="L8" s="33">
        <f>ABS(23-K8)</f>
        <v>15.5</v>
      </c>
    </row>
    <row r="9" spans="1:12" ht="15" customHeight="1">
      <c r="A9" s="27" t="s">
        <v>32</v>
      </c>
      <c r="B9" s="3">
        <v>67</v>
      </c>
      <c r="C9" s="22">
        <f t="shared" si="0"/>
        <v>28</v>
      </c>
      <c r="D9" s="27" t="s">
        <v>36</v>
      </c>
      <c r="E9" s="27">
        <v>42</v>
      </c>
      <c r="F9" s="33">
        <f t="shared" si="1"/>
        <v>7794</v>
      </c>
      <c r="G9" s="27" t="s">
        <v>42</v>
      </c>
      <c r="H9" s="3">
        <v>0</v>
      </c>
      <c r="I9" s="22">
        <f>ABS(20-H9)</f>
        <v>20</v>
      </c>
      <c r="J9" s="27" t="s">
        <v>43</v>
      </c>
      <c r="K9" s="27">
        <v>7</v>
      </c>
      <c r="L9" s="33">
        <f>ABS(23-K9)</f>
        <v>16</v>
      </c>
    </row>
    <row r="10" spans="1:12" ht="15" customHeight="1">
      <c r="A10" s="26" t="s">
        <v>37</v>
      </c>
      <c r="B10" s="3">
        <v>70</v>
      </c>
      <c r="C10" s="22">
        <f t="shared" si="0"/>
        <v>31</v>
      </c>
      <c r="D10" s="26" t="s">
        <v>37</v>
      </c>
      <c r="E10" s="27">
        <v>45000</v>
      </c>
      <c r="F10" s="33">
        <f t="shared" si="1"/>
        <v>37164</v>
      </c>
      <c r="G10" s="27"/>
      <c r="H10" s="3"/>
      <c r="I10" s="22"/>
      <c r="J10" s="26"/>
      <c r="K10" s="27"/>
      <c r="L10" s="33"/>
    </row>
    <row r="11" spans="1:12" ht="15" customHeight="1">
      <c r="A11" s="27" t="s">
        <v>33</v>
      </c>
      <c r="B11" s="3">
        <v>78</v>
      </c>
      <c r="C11" s="22">
        <f t="shared" si="0"/>
        <v>39</v>
      </c>
      <c r="D11" s="27" t="s">
        <v>34</v>
      </c>
      <c r="E11" s="27">
        <v>85100</v>
      </c>
      <c r="F11" s="33">
        <f t="shared" si="1"/>
        <v>77264</v>
      </c>
      <c r="G11" s="27"/>
      <c r="H11" s="3"/>
      <c r="I11" s="22"/>
      <c r="J11" s="27"/>
      <c r="K11" s="27"/>
      <c r="L11" s="33"/>
    </row>
    <row r="12" spans="1:12" ht="15" customHeight="1">
      <c r="A12" s="27"/>
      <c r="B12" s="3"/>
      <c r="C12" s="22"/>
      <c r="D12" s="27"/>
      <c r="E12" s="27"/>
      <c r="F12" s="33"/>
      <c r="G12" s="27"/>
      <c r="H12" s="3"/>
      <c r="I12" s="22"/>
      <c r="J12" s="27"/>
      <c r="K12" s="27"/>
      <c r="L12" s="33"/>
    </row>
    <row r="13" spans="1:12" ht="15" customHeight="1">
      <c r="A13" s="28"/>
      <c r="B13" s="3"/>
      <c r="C13" s="22"/>
      <c r="D13" s="27"/>
      <c r="E13" s="27"/>
      <c r="F13" s="33"/>
      <c r="G13" s="28"/>
      <c r="H13" s="3"/>
      <c r="I13" s="22"/>
      <c r="J13" s="27"/>
      <c r="K13" s="27"/>
      <c r="L13" s="33"/>
    </row>
    <row r="14" spans="1:12" ht="12.75">
      <c r="A14" s="65" t="s">
        <v>15</v>
      </c>
      <c r="B14" s="66"/>
      <c r="C14" s="66"/>
      <c r="D14" s="66"/>
      <c r="E14" s="66"/>
      <c r="F14" s="67"/>
      <c r="G14" s="65" t="s">
        <v>15</v>
      </c>
      <c r="H14" s="66"/>
      <c r="I14" s="66"/>
      <c r="J14" s="66"/>
      <c r="K14" s="66"/>
      <c r="L14" s="67"/>
    </row>
    <row r="15" spans="1:12" ht="12.75" customHeight="1">
      <c r="A15" s="68" t="s">
        <v>28</v>
      </c>
      <c r="B15" s="69"/>
      <c r="C15" s="70"/>
      <c r="D15" s="68" t="s">
        <v>29</v>
      </c>
      <c r="E15" s="69"/>
      <c r="F15" s="70"/>
      <c r="G15" s="68" t="s">
        <v>28</v>
      </c>
      <c r="H15" s="69"/>
      <c r="I15" s="70"/>
      <c r="J15" s="68" t="s">
        <v>29</v>
      </c>
      <c r="K15" s="69"/>
      <c r="L15" s="70"/>
    </row>
    <row r="16" spans="1:12" ht="12.75">
      <c r="A16" s="71"/>
      <c r="B16" s="72"/>
      <c r="C16" s="73"/>
      <c r="D16" s="71"/>
      <c r="E16" s="72"/>
      <c r="F16" s="73"/>
      <c r="G16" s="71"/>
      <c r="H16" s="72"/>
      <c r="I16" s="73"/>
      <c r="J16" s="71"/>
      <c r="K16" s="72"/>
      <c r="L16" s="73"/>
    </row>
    <row r="17" spans="1:12" ht="12.75">
      <c r="A17" s="75" t="s">
        <v>40</v>
      </c>
      <c r="B17" s="76"/>
      <c r="C17" s="77"/>
      <c r="D17" s="57" t="s">
        <v>41</v>
      </c>
      <c r="E17" s="58"/>
      <c r="F17" s="59"/>
      <c r="G17" s="75" t="s">
        <v>45</v>
      </c>
      <c r="H17" s="76"/>
      <c r="I17" s="77"/>
      <c r="J17" s="57" t="s">
        <v>44</v>
      </c>
      <c r="K17" s="58"/>
      <c r="L17" s="59"/>
    </row>
    <row r="18" spans="1:12" ht="12.75">
      <c r="A18" s="78"/>
      <c r="B18" s="79"/>
      <c r="C18" s="80"/>
      <c r="D18" s="60"/>
      <c r="E18" s="61"/>
      <c r="F18" s="62"/>
      <c r="G18" s="78"/>
      <c r="H18" s="79"/>
      <c r="I18" s="80"/>
      <c r="J18" s="60"/>
      <c r="K18" s="61"/>
      <c r="L18" s="62"/>
    </row>
    <row r="19" spans="1:12" ht="12.75">
      <c r="A19" s="74" t="s">
        <v>16</v>
      </c>
      <c r="B19" s="74"/>
      <c r="C19" s="74"/>
      <c r="D19" s="74"/>
      <c r="E19" s="74"/>
      <c r="F19" s="74"/>
      <c r="G19" s="74" t="s">
        <v>16</v>
      </c>
      <c r="H19" s="74"/>
      <c r="I19" s="74"/>
      <c r="J19" s="74"/>
      <c r="K19" s="74"/>
      <c r="L19" s="74"/>
    </row>
    <row r="20" spans="1:12" ht="12.75">
      <c r="A20" s="63">
        <v>44367</v>
      </c>
      <c r="B20" s="64"/>
      <c r="C20" s="64"/>
      <c r="D20" s="63">
        <v>44367</v>
      </c>
      <c r="E20" s="64"/>
      <c r="F20" s="64"/>
      <c r="G20" s="63">
        <v>44374</v>
      </c>
      <c r="H20" s="64"/>
      <c r="I20" s="64"/>
      <c r="J20" s="63">
        <v>44374</v>
      </c>
      <c r="K20" s="64"/>
      <c r="L20" s="64"/>
    </row>
    <row r="21" spans="1:12" ht="12.75">
      <c r="A21" s="64" t="s">
        <v>10</v>
      </c>
      <c r="B21" s="64"/>
      <c r="C21" s="64"/>
      <c r="D21" s="64" t="s">
        <v>11</v>
      </c>
      <c r="E21" s="64"/>
      <c r="F21" s="64"/>
      <c r="G21" s="64" t="s">
        <v>10</v>
      </c>
      <c r="H21" s="64"/>
      <c r="I21" s="64"/>
      <c r="J21" s="64" t="s">
        <v>11</v>
      </c>
      <c r="K21" s="64"/>
      <c r="L21" s="64"/>
    </row>
    <row r="22" spans="1:12" ht="12.75">
      <c r="A22" s="26" t="s">
        <v>1</v>
      </c>
      <c r="B22" s="26" t="s">
        <v>13</v>
      </c>
      <c r="C22" s="26" t="s">
        <v>14</v>
      </c>
      <c r="D22" s="26" t="s">
        <v>1</v>
      </c>
      <c r="E22" s="26" t="s">
        <v>13</v>
      </c>
      <c r="F22" s="26" t="s">
        <v>14</v>
      </c>
      <c r="G22" s="26" t="s">
        <v>1</v>
      </c>
      <c r="H22" s="26" t="s">
        <v>13</v>
      </c>
      <c r="I22" s="26" t="s">
        <v>14</v>
      </c>
      <c r="J22" s="26" t="s">
        <v>1</v>
      </c>
      <c r="K22" s="26" t="s">
        <v>13</v>
      </c>
      <c r="L22" s="26" t="s">
        <v>14</v>
      </c>
    </row>
    <row r="23" spans="1:12" ht="12.75">
      <c r="A23" s="27" t="s">
        <v>48</v>
      </c>
      <c r="B23" s="3">
        <v>310</v>
      </c>
      <c r="C23" s="22">
        <f aca="true" t="shared" si="2" ref="C23:C28">ABS(349-B23)</f>
        <v>39</v>
      </c>
      <c r="D23" s="27" t="s">
        <v>49</v>
      </c>
      <c r="E23" s="27">
        <v>15000</v>
      </c>
      <c r="F23" s="33">
        <f aca="true" t="shared" si="3" ref="F23:F28">ABS(14979-E23)</f>
        <v>21</v>
      </c>
      <c r="G23" s="27" t="s">
        <v>32</v>
      </c>
      <c r="H23" s="3">
        <v>14</v>
      </c>
      <c r="I23" s="22">
        <f>ABS(15-H23)</f>
        <v>1</v>
      </c>
      <c r="J23" s="27" t="s">
        <v>43</v>
      </c>
      <c r="K23" s="27">
        <v>6</v>
      </c>
      <c r="L23" s="33">
        <f>ABS(100-K23)</f>
        <v>94</v>
      </c>
    </row>
    <row r="24" spans="1:12" ht="12.75">
      <c r="A24" s="27" t="s">
        <v>43</v>
      </c>
      <c r="B24" s="3">
        <v>400</v>
      </c>
      <c r="C24" s="22">
        <f t="shared" si="2"/>
        <v>51</v>
      </c>
      <c r="D24" s="27" t="s">
        <v>43</v>
      </c>
      <c r="E24" s="27">
        <v>14900</v>
      </c>
      <c r="F24" s="33">
        <f t="shared" si="3"/>
        <v>79</v>
      </c>
      <c r="G24" s="27" t="s">
        <v>39</v>
      </c>
      <c r="H24" s="3">
        <v>9</v>
      </c>
      <c r="I24" s="22">
        <f>ABS(15-H24)</f>
        <v>6</v>
      </c>
      <c r="J24" s="27" t="s">
        <v>36</v>
      </c>
      <c r="K24" s="27">
        <v>420</v>
      </c>
      <c r="L24" s="33">
        <f>ABS(100-K24)</f>
        <v>320</v>
      </c>
    </row>
    <row r="25" spans="1:12" ht="12.75">
      <c r="A25" s="27" t="s">
        <v>49</v>
      </c>
      <c r="B25" s="3">
        <v>85</v>
      </c>
      <c r="C25" s="22">
        <f t="shared" si="2"/>
        <v>264</v>
      </c>
      <c r="D25" s="27" t="s">
        <v>32</v>
      </c>
      <c r="E25" s="27">
        <v>13000</v>
      </c>
      <c r="F25" s="33">
        <f t="shared" si="3"/>
        <v>1979</v>
      </c>
      <c r="G25" s="27" t="s">
        <v>36</v>
      </c>
      <c r="H25" s="3">
        <v>7</v>
      </c>
      <c r="I25" s="22">
        <f>ABS(15-H25)</f>
        <v>8</v>
      </c>
      <c r="J25" s="27" t="s">
        <v>32</v>
      </c>
      <c r="K25" s="27">
        <v>4893</v>
      </c>
      <c r="L25" s="33">
        <f>ABS(100-K25)</f>
        <v>4793</v>
      </c>
    </row>
    <row r="26" spans="1:12" ht="12.75">
      <c r="A26" s="27" t="s">
        <v>32</v>
      </c>
      <c r="B26" s="3">
        <v>886</v>
      </c>
      <c r="C26" s="22">
        <f t="shared" si="2"/>
        <v>537</v>
      </c>
      <c r="D26" s="27" t="s">
        <v>48</v>
      </c>
      <c r="E26" s="27">
        <v>10001</v>
      </c>
      <c r="F26" s="33">
        <f t="shared" si="3"/>
        <v>4978</v>
      </c>
      <c r="G26" s="27" t="s">
        <v>43</v>
      </c>
      <c r="H26" s="3">
        <v>6</v>
      </c>
      <c r="I26" s="22">
        <f>ABS(15-H26)</f>
        <v>9</v>
      </c>
      <c r="J26" s="27" t="s">
        <v>39</v>
      </c>
      <c r="K26" s="27">
        <v>850000</v>
      </c>
      <c r="L26" s="33">
        <f>ABS(100-K26)</f>
        <v>849900</v>
      </c>
    </row>
    <row r="27" spans="1:12" ht="12.75">
      <c r="A27" s="26" t="s">
        <v>37</v>
      </c>
      <c r="B27" s="3">
        <v>999</v>
      </c>
      <c r="C27" s="22">
        <f t="shared" si="2"/>
        <v>650</v>
      </c>
      <c r="D27" s="27" t="s">
        <v>36</v>
      </c>
      <c r="E27" s="27">
        <v>21000</v>
      </c>
      <c r="F27" s="33">
        <f t="shared" si="3"/>
        <v>6021</v>
      </c>
      <c r="G27" s="27"/>
      <c r="H27" s="3"/>
      <c r="I27" s="22"/>
      <c r="J27" s="26"/>
      <c r="K27" s="27"/>
      <c r="L27" s="33"/>
    </row>
    <row r="28" spans="1:12" ht="12.75">
      <c r="A28" s="27" t="s">
        <v>36</v>
      </c>
      <c r="B28" s="3">
        <v>999</v>
      </c>
      <c r="C28" s="22">
        <f t="shared" si="2"/>
        <v>650</v>
      </c>
      <c r="D28" s="26" t="s">
        <v>37</v>
      </c>
      <c r="E28" s="27">
        <v>35000</v>
      </c>
      <c r="F28" s="33">
        <f t="shared" si="3"/>
        <v>20021</v>
      </c>
      <c r="G28" s="26"/>
      <c r="H28" s="3"/>
      <c r="I28" s="22"/>
      <c r="J28" s="27"/>
      <c r="K28" s="27"/>
      <c r="L28" s="33"/>
    </row>
    <row r="29" spans="1:12" ht="12.75">
      <c r="A29" s="27"/>
      <c r="B29" s="3"/>
      <c r="C29" s="22"/>
      <c r="D29" s="27"/>
      <c r="E29" s="27"/>
      <c r="F29" s="33"/>
      <c r="G29" s="27"/>
      <c r="H29" s="3"/>
      <c r="I29" s="22"/>
      <c r="J29" s="27"/>
      <c r="K29" s="27"/>
      <c r="L29" s="33"/>
    </row>
    <row r="30" spans="1:12" ht="12.75">
      <c r="A30" s="27"/>
      <c r="B30" s="3"/>
      <c r="C30" s="22"/>
      <c r="D30" s="27"/>
      <c r="E30" s="27"/>
      <c r="F30" s="33"/>
      <c r="G30" s="27"/>
      <c r="H30" s="3"/>
      <c r="I30" s="22"/>
      <c r="J30" s="27"/>
      <c r="K30" s="27"/>
      <c r="L30" s="33"/>
    </row>
    <row r="31" spans="1:12" ht="12.75">
      <c r="A31" s="28"/>
      <c r="B31" s="3"/>
      <c r="C31" s="22"/>
      <c r="D31" s="27"/>
      <c r="E31" s="27"/>
      <c r="F31" s="33"/>
      <c r="G31" s="28"/>
      <c r="H31" s="3"/>
      <c r="I31" s="22"/>
      <c r="J31" s="27"/>
      <c r="K31" s="27"/>
      <c r="L31" s="33"/>
    </row>
    <row r="32" spans="1:12" ht="12.75">
      <c r="A32" s="65" t="s">
        <v>15</v>
      </c>
      <c r="B32" s="66"/>
      <c r="C32" s="66"/>
      <c r="D32" s="66"/>
      <c r="E32" s="66"/>
      <c r="F32" s="67"/>
      <c r="G32" s="65" t="s">
        <v>15</v>
      </c>
      <c r="H32" s="66"/>
      <c r="I32" s="66"/>
      <c r="J32" s="66"/>
      <c r="K32" s="66"/>
      <c r="L32" s="67"/>
    </row>
    <row r="33" spans="1:12" ht="12.75">
      <c r="A33" s="68" t="s">
        <v>28</v>
      </c>
      <c r="B33" s="69"/>
      <c r="C33" s="70"/>
      <c r="D33" s="68" t="s">
        <v>29</v>
      </c>
      <c r="E33" s="69"/>
      <c r="F33" s="70"/>
      <c r="G33" s="68" t="s">
        <v>28</v>
      </c>
      <c r="H33" s="69"/>
      <c r="I33" s="70"/>
      <c r="J33" s="68" t="s">
        <v>29</v>
      </c>
      <c r="K33" s="69"/>
      <c r="L33" s="70"/>
    </row>
    <row r="34" spans="1:12" ht="12.75">
      <c r="A34" s="71"/>
      <c r="B34" s="72"/>
      <c r="C34" s="73"/>
      <c r="D34" s="71"/>
      <c r="E34" s="72"/>
      <c r="F34" s="73"/>
      <c r="G34" s="71"/>
      <c r="H34" s="72"/>
      <c r="I34" s="73"/>
      <c r="J34" s="71"/>
      <c r="K34" s="72"/>
      <c r="L34" s="73"/>
    </row>
    <row r="35" spans="1:12" ht="12.75">
      <c r="A35" s="75" t="s">
        <v>52</v>
      </c>
      <c r="B35" s="76"/>
      <c r="C35" s="77"/>
      <c r="D35" s="57" t="s">
        <v>51</v>
      </c>
      <c r="E35" s="58"/>
      <c r="F35" s="59"/>
      <c r="G35" s="57" t="s">
        <v>54</v>
      </c>
      <c r="H35" s="58"/>
      <c r="I35" s="59"/>
      <c r="J35" s="57" t="s">
        <v>55</v>
      </c>
      <c r="K35" s="58"/>
      <c r="L35" s="59"/>
    </row>
    <row r="36" spans="1:12" ht="12.75">
      <c r="A36" s="78"/>
      <c r="B36" s="79"/>
      <c r="C36" s="80"/>
      <c r="D36" s="60"/>
      <c r="E36" s="61"/>
      <c r="F36" s="62"/>
      <c r="G36" s="60"/>
      <c r="H36" s="61"/>
      <c r="I36" s="62"/>
      <c r="J36" s="60"/>
      <c r="K36" s="61"/>
      <c r="L36" s="62"/>
    </row>
    <row r="37" spans="1:12" ht="12.75">
      <c r="A37" s="63">
        <v>44381</v>
      </c>
      <c r="B37" s="64"/>
      <c r="C37" s="64"/>
      <c r="D37" s="63">
        <v>44381</v>
      </c>
      <c r="E37" s="64"/>
      <c r="F37" s="64"/>
      <c r="G37" s="63">
        <v>44381</v>
      </c>
      <c r="H37" s="64"/>
      <c r="I37" s="64"/>
      <c r="J37" s="63">
        <v>44381</v>
      </c>
      <c r="K37" s="64"/>
      <c r="L37" s="64"/>
    </row>
    <row r="38" spans="1:12" ht="12.75">
      <c r="A38" s="64" t="s">
        <v>10</v>
      </c>
      <c r="B38" s="64"/>
      <c r="C38" s="64"/>
      <c r="D38" s="64" t="s">
        <v>11</v>
      </c>
      <c r="E38" s="64"/>
      <c r="F38" s="64"/>
      <c r="G38" s="64" t="s">
        <v>10</v>
      </c>
      <c r="H38" s="64"/>
      <c r="I38" s="64"/>
      <c r="J38" s="64" t="s">
        <v>11</v>
      </c>
      <c r="K38" s="64"/>
      <c r="L38" s="64"/>
    </row>
    <row r="39" spans="1:12" ht="12.75">
      <c r="A39" s="26" t="s">
        <v>1</v>
      </c>
      <c r="B39" s="26" t="s">
        <v>13</v>
      </c>
      <c r="C39" s="26" t="s">
        <v>14</v>
      </c>
      <c r="D39" s="26" t="s">
        <v>1</v>
      </c>
      <c r="E39" s="26" t="s">
        <v>13</v>
      </c>
      <c r="F39" s="26" t="s">
        <v>14</v>
      </c>
      <c r="G39" s="26" t="s">
        <v>1</v>
      </c>
      <c r="H39" s="26" t="s">
        <v>13</v>
      </c>
      <c r="I39" s="26" t="s">
        <v>14</v>
      </c>
      <c r="J39" s="26" t="s">
        <v>1</v>
      </c>
      <c r="K39" s="26" t="s">
        <v>13</v>
      </c>
      <c r="L39" s="26" t="s">
        <v>14</v>
      </c>
    </row>
    <row r="40" spans="1:12" ht="12.75">
      <c r="A40" s="27" t="s">
        <v>32</v>
      </c>
      <c r="B40" s="3">
        <v>210</v>
      </c>
      <c r="C40" s="22">
        <f aca="true" t="shared" si="4" ref="C40:C45">ABS(209-B40)</f>
        <v>1</v>
      </c>
      <c r="D40" s="27" t="s">
        <v>58</v>
      </c>
      <c r="E40" s="27">
        <v>24</v>
      </c>
      <c r="F40" s="33">
        <f aca="true" t="shared" si="5" ref="F40:F45">ABS(25-E40)</f>
        <v>1</v>
      </c>
      <c r="G40" s="27" t="s">
        <v>36</v>
      </c>
      <c r="H40" s="3">
        <v>17.99</v>
      </c>
      <c r="I40" s="22">
        <f aca="true" t="shared" si="6" ref="I40:I46">ABS(24.95-H40)</f>
        <v>6.960000000000001</v>
      </c>
      <c r="J40" s="27" t="s">
        <v>67</v>
      </c>
      <c r="K40" s="27">
        <v>720</v>
      </c>
      <c r="L40" s="33">
        <f aca="true" t="shared" si="7" ref="L40:L46">ABS(696-K40)</f>
        <v>24</v>
      </c>
    </row>
    <row r="41" spans="1:12" ht="12.75">
      <c r="A41" s="27" t="s">
        <v>36</v>
      </c>
      <c r="B41" s="3">
        <v>195</v>
      </c>
      <c r="C41" s="22">
        <f t="shared" si="4"/>
        <v>14</v>
      </c>
      <c r="D41" s="26" t="s">
        <v>37</v>
      </c>
      <c r="E41" s="27">
        <v>12.3</v>
      </c>
      <c r="F41" s="33">
        <f t="shared" si="5"/>
        <v>12.7</v>
      </c>
      <c r="G41" s="27" t="s">
        <v>64</v>
      </c>
      <c r="H41" s="3">
        <v>10.59</v>
      </c>
      <c r="I41" s="22">
        <f t="shared" si="6"/>
        <v>14.36</v>
      </c>
      <c r="J41" s="27" t="s">
        <v>64</v>
      </c>
      <c r="K41" s="27">
        <v>500</v>
      </c>
      <c r="L41" s="33">
        <f t="shared" si="7"/>
        <v>196</v>
      </c>
    </row>
    <row r="42" spans="1:12" ht="12.75">
      <c r="A42" s="26" t="s">
        <v>37</v>
      </c>
      <c r="B42" s="3">
        <v>180</v>
      </c>
      <c r="C42" s="22">
        <f t="shared" si="4"/>
        <v>29</v>
      </c>
      <c r="D42" s="27" t="s">
        <v>32</v>
      </c>
      <c r="E42" s="27">
        <v>38</v>
      </c>
      <c r="F42" s="33">
        <f t="shared" si="5"/>
        <v>13</v>
      </c>
      <c r="G42" s="27" t="s">
        <v>32</v>
      </c>
      <c r="H42" s="3">
        <v>7.28</v>
      </c>
      <c r="I42" s="22">
        <f t="shared" si="6"/>
        <v>17.669999999999998</v>
      </c>
      <c r="J42" s="27" t="s">
        <v>32</v>
      </c>
      <c r="K42" s="27">
        <v>460</v>
      </c>
      <c r="L42" s="33">
        <f t="shared" si="7"/>
        <v>236</v>
      </c>
    </row>
    <row r="43" spans="1:12" ht="12.75">
      <c r="A43" s="27" t="s">
        <v>57</v>
      </c>
      <c r="B43" s="3">
        <v>280</v>
      </c>
      <c r="C43" s="22">
        <f t="shared" si="4"/>
        <v>71</v>
      </c>
      <c r="D43" s="27" t="s">
        <v>59</v>
      </c>
      <c r="E43" s="27">
        <v>12</v>
      </c>
      <c r="F43" s="33">
        <f t="shared" si="5"/>
        <v>13</v>
      </c>
      <c r="G43" s="26" t="s">
        <v>37</v>
      </c>
      <c r="H43" s="3">
        <v>4.99</v>
      </c>
      <c r="I43" s="22">
        <f t="shared" si="6"/>
        <v>19.96</v>
      </c>
      <c r="J43" s="26" t="s">
        <v>37</v>
      </c>
      <c r="K43" s="27">
        <v>1000</v>
      </c>
      <c r="L43" s="33">
        <f t="shared" si="7"/>
        <v>304</v>
      </c>
    </row>
    <row r="44" spans="1:12" ht="12.75">
      <c r="A44" s="27" t="s">
        <v>59</v>
      </c>
      <c r="B44" s="3">
        <v>280</v>
      </c>
      <c r="C44" s="22">
        <f t="shared" si="4"/>
        <v>71</v>
      </c>
      <c r="D44" s="27" t="s">
        <v>57</v>
      </c>
      <c r="E44" s="27">
        <v>11.5</v>
      </c>
      <c r="F44" s="33">
        <f t="shared" si="5"/>
        <v>13.5</v>
      </c>
      <c r="G44" s="27" t="s">
        <v>67</v>
      </c>
      <c r="H44" s="3">
        <v>3.5</v>
      </c>
      <c r="I44" s="22">
        <f t="shared" si="6"/>
        <v>21.45</v>
      </c>
      <c r="J44" s="27" t="s">
        <v>36</v>
      </c>
      <c r="K44" s="27">
        <v>210</v>
      </c>
      <c r="L44" s="33">
        <f t="shared" si="7"/>
        <v>486</v>
      </c>
    </row>
    <row r="45" spans="1:12" ht="12.75">
      <c r="A45" s="27" t="s">
        <v>58</v>
      </c>
      <c r="B45" s="3">
        <v>320</v>
      </c>
      <c r="C45" s="22">
        <f t="shared" si="4"/>
        <v>111</v>
      </c>
      <c r="D45" s="27" t="s">
        <v>36</v>
      </c>
      <c r="E45" s="27">
        <v>2.3</v>
      </c>
      <c r="F45" s="33">
        <f t="shared" si="5"/>
        <v>22.7</v>
      </c>
      <c r="G45" s="27" t="s">
        <v>65</v>
      </c>
      <c r="H45" s="3">
        <v>2.05</v>
      </c>
      <c r="I45" s="22">
        <f t="shared" si="6"/>
        <v>22.9</v>
      </c>
      <c r="J45" s="27" t="s">
        <v>65</v>
      </c>
      <c r="K45" s="27">
        <v>200</v>
      </c>
      <c r="L45" s="33">
        <f t="shared" si="7"/>
        <v>496</v>
      </c>
    </row>
    <row r="46" spans="1:12" ht="12.75">
      <c r="A46" s="27"/>
      <c r="B46" s="3"/>
      <c r="C46" s="22"/>
      <c r="D46" s="27"/>
      <c r="E46" s="27"/>
      <c r="F46" s="33"/>
      <c r="G46" s="27" t="s">
        <v>66</v>
      </c>
      <c r="H46" s="3">
        <v>84.95</v>
      </c>
      <c r="I46" s="22">
        <f t="shared" si="6"/>
        <v>60</v>
      </c>
      <c r="J46" s="27" t="s">
        <v>66</v>
      </c>
      <c r="K46" s="27">
        <v>1920</v>
      </c>
      <c r="L46" s="33">
        <f t="shared" si="7"/>
        <v>1224</v>
      </c>
    </row>
    <row r="47" spans="1:12" ht="12.75">
      <c r="A47" s="27"/>
      <c r="B47" s="3"/>
      <c r="C47" s="22"/>
      <c r="D47" s="27"/>
      <c r="E47" s="27"/>
      <c r="F47" s="33"/>
      <c r="G47" s="27"/>
      <c r="H47" s="3"/>
      <c r="I47" s="22"/>
      <c r="J47" s="27"/>
      <c r="K47" s="27"/>
      <c r="L47" s="33"/>
    </row>
    <row r="48" spans="1:12" ht="12.75">
      <c r="A48" s="28"/>
      <c r="B48" s="3"/>
      <c r="C48" s="22"/>
      <c r="D48" s="27"/>
      <c r="E48" s="27"/>
      <c r="F48" s="33"/>
      <c r="G48" s="28"/>
      <c r="H48" s="3"/>
      <c r="I48" s="22"/>
      <c r="J48" s="27"/>
      <c r="K48" s="27"/>
      <c r="L48" s="33"/>
    </row>
    <row r="49" spans="1:12" ht="12.75">
      <c r="A49" s="65" t="s">
        <v>15</v>
      </c>
      <c r="B49" s="66"/>
      <c r="C49" s="66"/>
      <c r="D49" s="66"/>
      <c r="E49" s="66"/>
      <c r="F49" s="67"/>
      <c r="G49" s="65" t="s">
        <v>15</v>
      </c>
      <c r="H49" s="66"/>
      <c r="I49" s="66"/>
      <c r="J49" s="66"/>
      <c r="K49" s="66"/>
      <c r="L49" s="67"/>
    </row>
    <row r="50" spans="1:12" ht="12.75">
      <c r="A50" s="68" t="s">
        <v>28</v>
      </c>
      <c r="B50" s="69"/>
      <c r="C50" s="70"/>
      <c r="D50" s="68" t="s">
        <v>29</v>
      </c>
      <c r="E50" s="69"/>
      <c r="F50" s="70"/>
      <c r="G50" s="68" t="s">
        <v>28</v>
      </c>
      <c r="H50" s="69"/>
      <c r="I50" s="70"/>
      <c r="J50" s="68" t="s">
        <v>29</v>
      </c>
      <c r="K50" s="69"/>
      <c r="L50" s="70"/>
    </row>
    <row r="51" spans="1:12" ht="12.75">
      <c r="A51" s="71"/>
      <c r="B51" s="72"/>
      <c r="C51" s="73"/>
      <c r="D51" s="71"/>
      <c r="E51" s="72"/>
      <c r="F51" s="73"/>
      <c r="G51" s="71"/>
      <c r="H51" s="72"/>
      <c r="I51" s="73"/>
      <c r="J51" s="71"/>
      <c r="K51" s="72"/>
      <c r="L51" s="73"/>
    </row>
    <row r="52" spans="1:12" ht="12.75">
      <c r="A52" s="57" t="s">
        <v>61</v>
      </c>
      <c r="B52" s="58"/>
      <c r="C52" s="59"/>
      <c r="D52" s="57" t="s">
        <v>60</v>
      </c>
      <c r="E52" s="58"/>
      <c r="F52" s="59"/>
      <c r="G52" s="57" t="s">
        <v>69</v>
      </c>
      <c r="H52" s="58"/>
      <c r="I52" s="59"/>
      <c r="J52" s="57" t="s">
        <v>68</v>
      </c>
      <c r="K52" s="58"/>
      <c r="L52" s="59"/>
    </row>
    <row r="53" spans="1:12" ht="12.75">
      <c r="A53" s="60"/>
      <c r="B53" s="61"/>
      <c r="C53" s="62"/>
      <c r="D53" s="60"/>
      <c r="E53" s="61"/>
      <c r="F53" s="62"/>
      <c r="G53" s="60"/>
      <c r="H53" s="61"/>
      <c r="I53" s="62"/>
      <c r="J53" s="60"/>
      <c r="K53" s="61"/>
      <c r="L53" s="62"/>
    </row>
    <row r="54" spans="1:6" ht="12.75">
      <c r="A54" s="63">
        <v>44381</v>
      </c>
      <c r="B54" s="64"/>
      <c r="C54" s="64"/>
      <c r="D54" s="63">
        <v>44381</v>
      </c>
      <c r="E54" s="64"/>
      <c r="F54" s="64"/>
    </row>
    <row r="55" spans="1:6" ht="12.75">
      <c r="A55" s="64" t="s">
        <v>10</v>
      </c>
      <c r="B55" s="64"/>
      <c r="C55" s="64"/>
      <c r="D55" s="64" t="s">
        <v>11</v>
      </c>
      <c r="E55" s="64"/>
      <c r="F55" s="64"/>
    </row>
    <row r="56" spans="1:6" ht="12.75">
      <c r="A56" s="26" t="s">
        <v>1</v>
      </c>
      <c r="B56" s="26" t="s">
        <v>13</v>
      </c>
      <c r="C56" s="26" t="s">
        <v>14</v>
      </c>
      <c r="D56" s="26" t="s">
        <v>1</v>
      </c>
      <c r="E56" s="26" t="s">
        <v>13</v>
      </c>
      <c r="F56" s="26" t="s">
        <v>14</v>
      </c>
    </row>
    <row r="57" spans="1:6" ht="12.75">
      <c r="A57" s="27" t="s">
        <v>72</v>
      </c>
      <c r="B57" s="3">
        <v>268</v>
      </c>
      <c r="C57" s="22">
        <f>ABS(303-B57)</f>
        <v>35</v>
      </c>
      <c r="D57" s="27" t="s">
        <v>67</v>
      </c>
      <c r="E57" s="27">
        <v>54</v>
      </c>
      <c r="F57" s="33">
        <f>ABS(51-E57)</f>
        <v>3</v>
      </c>
    </row>
    <row r="58" spans="1:6" ht="12.75">
      <c r="A58" s="27" t="s">
        <v>32</v>
      </c>
      <c r="B58" s="3">
        <v>363</v>
      </c>
      <c r="C58" s="22">
        <f>ABS(303-B58)</f>
        <v>60</v>
      </c>
      <c r="D58" s="27" t="s">
        <v>71</v>
      </c>
      <c r="E58" s="27">
        <v>47</v>
      </c>
      <c r="F58" s="33">
        <f>ABS(51-E58)</f>
        <v>4</v>
      </c>
    </row>
    <row r="59" spans="1:6" ht="12.75">
      <c r="A59" s="26" t="s">
        <v>37</v>
      </c>
      <c r="B59" s="3">
        <v>390</v>
      </c>
      <c r="C59" s="22">
        <f>ABS(303-B59)</f>
        <v>87</v>
      </c>
      <c r="D59" s="27" t="s">
        <v>36</v>
      </c>
      <c r="E59" s="27">
        <v>56</v>
      </c>
      <c r="F59" s="33">
        <f>ABS(51-E59)</f>
        <v>5</v>
      </c>
    </row>
    <row r="60" spans="1:6" ht="12.75">
      <c r="A60" s="27" t="s">
        <v>66</v>
      </c>
      <c r="B60" s="3">
        <v>395</v>
      </c>
      <c r="C60" s="22">
        <f>ABS(303-B60)</f>
        <v>92</v>
      </c>
      <c r="D60" s="27" t="s">
        <v>72</v>
      </c>
      <c r="E60" s="27">
        <v>44</v>
      </c>
      <c r="F60" s="33">
        <f>ABS(51-E60)</f>
        <v>7</v>
      </c>
    </row>
    <row r="61" spans="1:6" ht="12.75">
      <c r="A61" s="27" t="s">
        <v>36</v>
      </c>
      <c r="B61" s="3">
        <v>420</v>
      </c>
      <c r="C61" s="22">
        <f>ABS(303-B61)</f>
        <v>117</v>
      </c>
      <c r="D61" s="27" t="s">
        <v>66</v>
      </c>
      <c r="E61" s="27">
        <v>43</v>
      </c>
      <c r="F61" s="33">
        <f>ABS(51-E61)</f>
        <v>8</v>
      </c>
    </row>
    <row r="62" spans="1:6" ht="12.75">
      <c r="A62" s="27" t="s">
        <v>67</v>
      </c>
      <c r="B62" s="3">
        <v>440</v>
      </c>
      <c r="C62" s="22">
        <f>ABS(303-B62)</f>
        <v>137</v>
      </c>
      <c r="D62" s="26" t="s">
        <v>37</v>
      </c>
      <c r="E62" s="27">
        <v>61</v>
      </c>
      <c r="F62" s="33">
        <f>ABS(51-E62)</f>
        <v>10</v>
      </c>
    </row>
    <row r="63" spans="1:6" ht="12.75">
      <c r="A63" s="27" t="s">
        <v>71</v>
      </c>
      <c r="B63" s="3">
        <v>145</v>
      </c>
      <c r="C63" s="22">
        <f>ABS(303-B63)</f>
        <v>158</v>
      </c>
      <c r="D63" s="27" t="s">
        <v>32</v>
      </c>
      <c r="E63" s="27">
        <v>67</v>
      </c>
      <c r="F63" s="33">
        <f>ABS(51-E63)</f>
        <v>16</v>
      </c>
    </row>
    <row r="64" spans="1:6" ht="12.75">
      <c r="A64" s="27"/>
      <c r="B64" s="3"/>
      <c r="C64" s="22"/>
      <c r="D64" s="27"/>
      <c r="E64" s="27"/>
      <c r="F64" s="33"/>
    </row>
    <row r="65" spans="1:6" ht="12.75">
      <c r="A65" s="28"/>
      <c r="B65" s="3"/>
      <c r="C65" s="22"/>
      <c r="D65" s="27"/>
      <c r="E65" s="27"/>
      <c r="F65" s="33"/>
    </row>
    <row r="66" spans="1:6" ht="12.75">
      <c r="A66" s="65" t="s">
        <v>15</v>
      </c>
      <c r="B66" s="66"/>
      <c r="C66" s="66"/>
      <c r="D66" s="66"/>
      <c r="E66" s="66"/>
      <c r="F66" s="67"/>
    </row>
    <row r="67" spans="1:6" ht="12.75">
      <c r="A67" s="68" t="s">
        <v>28</v>
      </c>
      <c r="B67" s="69"/>
      <c r="C67" s="70"/>
      <c r="D67" s="68" t="s">
        <v>29</v>
      </c>
      <c r="E67" s="69"/>
      <c r="F67" s="70"/>
    </row>
    <row r="68" spans="1:6" ht="12.75">
      <c r="A68" s="71"/>
      <c r="B68" s="72"/>
      <c r="C68" s="73"/>
      <c r="D68" s="71"/>
      <c r="E68" s="72"/>
      <c r="F68" s="73"/>
    </row>
    <row r="69" spans="1:6" ht="12.75">
      <c r="A69" s="57" t="s">
        <v>78</v>
      </c>
      <c r="B69" s="58"/>
      <c r="C69" s="59"/>
      <c r="D69" s="81" t="s">
        <v>77</v>
      </c>
      <c r="E69" s="82"/>
      <c r="F69" s="83"/>
    </row>
    <row r="70" spans="1:6" ht="12.75">
      <c r="A70" s="60"/>
      <c r="B70" s="61"/>
      <c r="C70" s="62"/>
      <c r="D70" s="84"/>
      <c r="E70" s="85"/>
      <c r="F70" s="86"/>
    </row>
  </sheetData>
  <sheetProtection/>
  <mergeCells count="67">
    <mergeCell ref="A69:C70"/>
    <mergeCell ref="D69:F70"/>
    <mergeCell ref="A54:C54"/>
    <mergeCell ref="D54:F54"/>
    <mergeCell ref="A55:C55"/>
    <mergeCell ref="D55:F55"/>
    <mergeCell ref="A66:F66"/>
    <mergeCell ref="A67:C68"/>
    <mergeCell ref="D67:F68"/>
    <mergeCell ref="G52:I53"/>
    <mergeCell ref="J52:L53"/>
    <mergeCell ref="G37:I37"/>
    <mergeCell ref="J37:L37"/>
    <mergeCell ref="G38:I38"/>
    <mergeCell ref="J38:L38"/>
    <mergeCell ref="G49:L49"/>
    <mergeCell ref="G50:I51"/>
    <mergeCell ref="J50:L51"/>
    <mergeCell ref="A33:C34"/>
    <mergeCell ref="D33:F34"/>
    <mergeCell ref="A35:C36"/>
    <mergeCell ref="D35:F36"/>
    <mergeCell ref="A19:F19"/>
    <mergeCell ref="A20:C20"/>
    <mergeCell ref="D20:F20"/>
    <mergeCell ref="A21:C21"/>
    <mergeCell ref="D21:F21"/>
    <mergeCell ref="A32:F32"/>
    <mergeCell ref="G15:I16"/>
    <mergeCell ref="J15:L16"/>
    <mergeCell ref="G17:I18"/>
    <mergeCell ref="J17:L18"/>
    <mergeCell ref="G1:L1"/>
    <mergeCell ref="G2:I2"/>
    <mergeCell ref="J2:L2"/>
    <mergeCell ref="G3:I3"/>
    <mergeCell ref="J3:L3"/>
    <mergeCell ref="G14:L14"/>
    <mergeCell ref="A1:F1"/>
    <mergeCell ref="A2:C2"/>
    <mergeCell ref="A3:C3"/>
    <mergeCell ref="D2:F2"/>
    <mergeCell ref="A17:C18"/>
    <mergeCell ref="D17:F18"/>
    <mergeCell ref="D3:F3"/>
    <mergeCell ref="A14:F14"/>
    <mergeCell ref="A15:C16"/>
    <mergeCell ref="D15:F16"/>
    <mergeCell ref="G33:I34"/>
    <mergeCell ref="J33:L34"/>
    <mergeCell ref="G35:I36"/>
    <mergeCell ref="J35:L36"/>
    <mergeCell ref="G19:L19"/>
    <mergeCell ref="G20:I20"/>
    <mergeCell ref="J20:L20"/>
    <mergeCell ref="G21:I21"/>
    <mergeCell ref="J21:L21"/>
    <mergeCell ref="G32:L32"/>
    <mergeCell ref="A52:C53"/>
    <mergeCell ref="D52:F53"/>
    <mergeCell ref="A37:C37"/>
    <mergeCell ref="D37:F37"/>
    <mergeCell ref="A38:C38"/>
    <mergeCell ref="D38:F38"/>
    <mergeCell ref="A49:F49"/>
    <mergeCell ref="A50:C51"/>
    <mergeCell ref="D50:F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2021-07-25T20:38:29Z</dcterms:modified>
  <cp:category/>
  <cp:version/>
  <cp:contentType/>
  <cp:contentStatus/>
</cp:coreProperties>
</file>