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<sst xmlns="http://schemas.openxmlformats.org/spreadsheetml/2006/main" count="258" uniqueCount="74">
  <si>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</si>
  <si>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</si>
  <si>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</si>
  <si>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</si>
  <si>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</si>
  <si>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</si>
  <si>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</si>
  <si>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</si>
  <si>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</si>
  <si>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</si>
  <si>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</si>
  <si>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</si>
  <si>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</si>
  <si>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</si>
  <si>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</si>
  <si>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</si>
  <si>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</si>
  <si>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</si>
  <si>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</si>
  <si>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</si>
  <si>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</si>
  <si>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</si>
  <si>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</si>
  <si>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</si>
  <si>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</si>
  <si>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</si>
  <si>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</si>
  <si>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</si>
  <si>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</si>
  <si>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IN THE CORNER</t>
  </si>
  <si>
    <t>4 SMARTIES AND A TUBE</t>
  </si>
  <si>
    <t>Wipe out High</t>
  </si>
  <si>
    <t>Wipe Out Low</t>
  </si>
  <si>
    <t>ONLY HERE FOR THE BEER</t>
  </si>
  <si>
    <t>The Forge Inn - Glenfield - Sunday Night Quiz League #59</t>
  </si>
  <si>
    <t>LOGOS</t>
  </si>
  <si>
    <t>CAFÉ UNO</t>
  </si>
  <si>
    <t>Café Uno = 7</t>
  </si>
  <si>
    <t>4 Smarties and Tube = 14</t>
  </si>
  <si>
    <t>SMEAGLYS</t>
  </si>
  <si>
    <t>BULBS BALLS</t>
  </si>
  <si>
    <t>HERE FOR BEER/IN THE CORNER (13)</t>
  </si>
  <si>
    <t>BULBS BALL (1)</t>
  </si>
  <si>
    <t>BULBS &amp; BALLS</t>
  </si>
  <si>
    <t>MORRIS MINORS</t>
  </si>
  <si>
    <t>FILBERT THE FOX</t>
  </si>
  <si>
    <t>VILLAGE IDIOTS</t>
  </si>
  <si>
    <t>In the corner = 5</t>
  </si>
  <si>
    <t>Only Her for the beer = 13</t>
  </si>
  <si>
    <t>FILBERT FOX</t>
  </si>
  <si>
    <t>ANDREW AGED 10</t>
  </si>
  <si>
    <t>4 Smarties &amp; Andrew Aged 10 (6)</t>
  </si>
  <si>
    <t>IN the corner (11)</t>
  </si>
  <si>
    <t>CONNECTION WALL</t>
  </si>
  <si>
    <t>RED BANNANAS</t>
  </si>
  <si>
    <t>DUMB AND DUMBER</t>
  </si>
  <si>
    <t>RATE OUR QUAILS</t>
  </si>
  <si>
    <t>BAKK</t>
  </si>
  <si>
    <t>ANDREW AGED 10NLY HERE FOR THE BEER540</t>
  </si>
  <si>
    <t>CHALFONT 13</t>
  </si>
  <si>
    <t>RED BABBNNAA 9</t>
  </si>
  <si>
    <t>ANDREW AGED 10.75</t>
  </si>
  <si>
    <t xml:space="preserve">IN THE CORNER </t>
  </si>
  <si>
    <t>RED BANNNANAS</t>
  </si>
  <si>
    <t>ANDREW AGED 10 &amp; ANDREW AGED 10.75 = 4</t>
  </si>
  <si>
    <t>4 SMARTIES AND A TUBE = 12</t>
  </si>
  <si>
    <t>ANDREW AGED 10 &amp; 3/4</t>
  </si>
  <si>
    <t>TOP 5'S</t>
  </si>
  <si>
    <t>DO NUT DIVIDERS</t>
  </si>
  <si>
    <t>LUKES PISS FITS</t>
  </si>
  <si>
    <t>CHALFONTS = 13</t>
  </si>
  <si>
    <t>LUKES PISSS FITS = 6</t>
  </si>
  <si>
    <t>THE DONUT DIVIDERS</t>
  </si>
  <si>
    <t>CELEB LOVE CHILD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</si>
</sst>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2" tint="-0.24997000396251678"/>
      <name val="Arial"/>
      <family val="2"/>
    </font>
    <font>
      <sz val="6"/>
      <color theme="2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72" fontId="52" fillId="34" borderId="10" xfId="0" applyNumberFormat="1" applyFont="1" applyFill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N26" sqref="N2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>
      <c r="A2" s="66" t="s">
        <v>8</v>
      </c>
      <c r="B2" s="67"/>
      <c r="C2" s="67"/>
      <c r="D2" s="67"/>
      <c r="E2" s="67"/>
      <c r="F2" s="67"/>
      <c r="G2" s="67"/>
      <c r="H2" s="68">
        <v>7</v>
      </c>
      <c r="I2" s="68"/>
      <c r="J2" s="68"/>
      <c r="K2" s="68"/>
      <c r="L2" s="68"/>
      <c r="M2" s="69"/>
      <c r="N2"/>
    </row>
    <row r="3" spans="1:14" ht="12.75" customHeight="1">
      <c r="A3" s="70" t="s">
        <v>0</v>
      </c>
      <c r="B3" s="72" t="s">
        <v>1</v>
      </c>
      <c r="C3" s="30"/>
      <c r="D3" s="74" t="s">
        <v>12</v>
      </c>
      <c r="E3" s="74"/>
      <c r="F3" s="74"/>
      <c r="G3" s="74"/>
      <c r="H3" s="74"/>
      <c r="I3" s="74"/>
      <c r="J3" s="74"/>
      <c r="K3" s="74"/>
      <c r="L3" s="74"/>
      <c r="M3" s="70" t="s">
        <v>2</v>
      </c>
      <c r="N3" s="7" t="s">
        <v>6</v>
      </c>
    </row>
    <row r="4" spans="1:14" ht="12.75">
      <c r="A4" s="71"/>
      <c r="B4" s="73"/>
      <c r="C4" s="31" t="s">
        <v>19</v>
      </c>
      <c r="D4" s="2">
        <v>44416</v>
      </c>
      <c r="E4" s="2">
        <f>D4+7</f>
        <v>44423</v>
      </c>
      <c r="F4" s="2">
        <f aca="true" t="shared" si="0" ref="F4:L4">E4+7</f>
        <v>44430</v>
      </c>
      <c r="G4" s="2">
        <f t="shared" si="0"/>
        <v>44437</v>
      </c>
      <c r="H4" s="2">
        <f t="shared" si="0"/>
        <v>44444</v>
      </c>
      <c r="I4" s="2">
        <f t="shared" si="0"/>
        <v>44451</v>
      </c>
      <c r="J4" s="2">
        <f t="shared" si="0"/>
        <v>44458</v>
      </c>
      <c r="K4" s="2">
        <f t="shared" si="0"/>
        <v>44465</v>
      </c>
      <c r="L4" s="2">
        <f t="shared" si="0"/>
        <v>44472</v>
      </c>
      <c r="M4" s="71"/>
      <c r="N4" s="7" t="s">
        <v>7</v>
      </c>
    </row>
    <row r="5" spans="1:14" s="23" customFormat="1" ht="12.75" customHeight="1">
      <c r="A5" s="24">
        <v>1</v>
      </c>
      <c r="B5" s="26" t="s">
        <v>28</v>
      </c>
      <c r="C5" s="21">
        <f aca="true" t="shared" si="1" ref="C5:C22">COUNTIF(D5:K5,"&lt;&gt;")</f>
        <v>7</v>
      </c>
      <c r="D5" s="3">
        <v>55</v>
      </c>
      <c r="E5" s="3">
        <v>55.5</v>
      </c>
      <c r="F5" s="24">
        <v>54.5</v>
      </c>
      <c r="G5" s="33"/>
      <c r="H5" s="24">
        <v>48</v>
      </c>
      <c r="I5" s="3">
        <v>54</v>
      </c>
      <c r="J5" s="3">
        <v>51</v>
      </c>
      <c r="K5" s="3">
        <v>52.5</v>
      </c>
      <c r="L5" s="3"/>
      <c r="M5" s="3">
        <f aca="true" t="shared" si="2" ref="M5:M10">SUM(D5:L5)</f>
        <v>370.5</v>
      </c>
      <c r="N5" s="22">
        <f aca="true" t="shared" si="3" ref="N5:N13">M5/C5</f>
        <v>52.92857142857143</v>
      </c>
    </row>
    <row r="6" spans="1:14" s="23" customFormat="1" ht="12.75">
      <c r="A6" s="24">
        <f aca="true" t="shared" si="4" ref="A6:A22">A5+1</f>
        <v>2</v>
      </c>
      <c r="B6" s="26" t="s">
        <v>30</v>
      </c>
      <c r="C6" s="21">
        <f t="shared" si="1"/>
        <v>7</v>
      </c>
      <c r="D6" s="3">
        <v>62.5</v>
      </c>
      <c r="E6" s="3">
        <v>53</v>
      </c>
      <c r="F6" s="24">
        <v>54</v>
      </c>
      <c r="G6" s="33"/>
      <c r="H6" s="24">
        <v>50</v>
      </c>
      <c r="I6" s="3">
        <v>44.5</v>
      </c>
      <c r="J6" s="3">
        <v>50.5</v>
      </c>
      <c r="K6" s="3">
        <v>55.5</v>
      </c>
      <c r="L6" s="3"/>
      <c r="M6" s="3">
        <f t="shared" si="2"/>
        <v>370</v>
      </c>
      <c r="N6" s="22">
        <f t="shared" si="3"/>
        <v>52.857142857142854</v>
      </c>
    </row>
    <row r="7" spans="1:14" s="23" customFormat="1" ht="12.75">
      <c r="A7" s="24">
        <f t="shared" si="4"/>
        <v>3</v>
      </c>
      <c r="B7" s="27" t="s">
        <v>29</v>
      </c>
      <c r="C7" s="21">
        <f t="shared" si="1"/>
        <v>7</v>
      </c>
      <c r="D7" s="3">
        <v>50.5</v>
      </c>
      <c r="E7" s="3">
        <v>52</v>
      </c>
      <c r="F7" s="24">
        <v>38</v>
      </c>
      <c r="G7" s="33"/>
      <c r="H7" s="24">
        <v>53.5</v>
      </c>
      <c r="I7" s="3">
        <v>41.5</v>
      </c>
      <c r="J7" s="3">
        <v>45</v>
      </c>
      <c r="K7" s="3">
        <v>41.5</v>
      </c>
      <c r="L7" s="3"/>
      <c r="M7" s="3">
        <f t="shared" si="2"/>
        <v>322</v>
      </c>
      <c r="N7" s="22">
        <f t="shared" si="3"/>
        <v>46</v>
      </c>
    </row>
    <row r="8" spans="1:14" s="23" customFormat="1" ht="12" customHeight="1">
      <c r="A8" s="24">
        <f t="shared" si="4"/>
        <v>4</v>
      </c>
      <c r="B8" s="25" t="s">
        <v>33</v>
      </c>
      <c r="C8" s="21">
        <f t="shared" si="1"/>
        <v>4</v>
      </c>
      <c r="D8" s="3">
        <v>62</v>
      </c>
      <c r="E8" s="3">
        <v>56</v>
      </c>
      <c r="F8" s="24">
        <v>62</v>
      </c>
      <c r="G8" s="33"/>
      <c r="H8" s="24"/>
      <c r="I8" s="3">
        <v>54</v>
      </c>
      <c r="J8" s="3"/>
      <c r="K8" s="3"/>
      <c r="L8" s="3"/>
      <c r="M8" s="3">
        <f t="shared" si="2"/>
        <v>234</v>
      </c>
      <c r="N8" s="22">
        <f t="shared" si="3"/>
        <v>58.5</v>
      </c>
    </row>
    <row r="9" spans="1:14" s="23" customFormat="1" ht="12.75">
      <c r="A9" s="24">
        <f t="shared" si="4"/>
        <v>5</v>
      </c>
      <c r="B9" s="26" t="s">
        <v>50</v>
      </c>
      <c r="C9" s="21">
        <f t="shared" si="1"/>
        <v>3</v>
      </c>
      <c r="D9" s="3"/>
      <c r="E9" s="3"/>
      <c r="F9" s="24"/>
      <c r="G9" s="33"/>
      <c r="H9" s="24">
        <v>36</v>
      </c>
      <c r="I9" s="3"/>
      <c r="J9" s="3">
        <v>33.5</v>
      </c>
      <c r="K9" s="3">
        <v>51</v>
      </c>
      <c r="L9" s="3"/>
      <c r="M9" s="3">
        <f t="shared" si="2"/>
        <v>120.5</v>
      </c>
      <c r="N9" s="22">
        <f t="shared" si="3"/>
        <v>40.166666666666664</v>
      </c>
    </row>
    <row r="10" spans="1:14" s="23" customFormat="1" ht="12.75">
      <c r="A10" s="24">
        <f t="shared" si="4"/>
        <v>6</v>
      </c>
      <c r="B10" s="26" t="s">
        <v>36</v>
      </c>
      <c r="C10" s="21">
        <f t="shared" si="1"/>
        <v>2</v>
      </c>
      <c r="D10" s="3">
        <v>45</v>
      </c>
      <c r="E10" s="3">
        <v>46</v>
      </c>
      <c r="F10" s="24"/>
      <c r="G10" s="33"/>
      <c r="H10" s="24"/>
      <c r="I10" s="3"/>
      <c r="J10" s="3"/>
      <c r="K10" s="3"/>
      <c r="L10" s="3"/>
      <c r="M10" s="3">
        <f t="shared" si="2"/>
        <v>91</v>
      </c>
      <c r="N10" s="22">
        <f t="shared" si="3"/>
        <v>45.5</v>
      </c>
    </row>
    <row r="11" spans="1:14" s="23" customFormat="1" ht="12.75">
      <c r="A11" s="24">
        <f t="shared" si="4"/>
        <v>7</v>
      </c>
      <c r="B11" s="26" t="s">
        <v>54</v>
      </c>
      <c r="C11" s="21">
        <f t="shared" si="1"/>
        <v>2</v>
      </c>
      <c r="D11" s="45"/>
      <c r="E11" s="3"/>
      <c r="F11" s="24"/>
      <c r="G11" s="33"/>
      <c r="H11" s="24"/>
      <c r="I11" s="3">
        <v>35.5</v>
      </c>
      <c r="J11" s="3">
        <v>46</v>
      </c>
      <c r="K11" s="3"/>
      <c r="L11" s="3"/>
      <c r="M11" s="3">
        <f>SUM(E11:L11)</f>
        <v>81.5</v>
      </c>
      <c r="N11" s="22">
        <f t="shared" si="3"/>
        <v>40.75</v>
      </c>
    </row>
    <row r="12" spans="1:14" s="23" customFormat="1" ht="12.75">
      <c r="A12" s="24">
        <f t="shared" si="4"/>
        <v>8</v>
      </c>
      <c r="B12" s="26" t="s">
        <v>44</v>
      </c>
      <c r="C12" s="21">
        <f t="shared" si="1"/>
        <v>1</v>
      </c>
      <c r="D12" s="3"/>
      <c r="E12" s="3"/>
      <c r="F12" s="24">
        <v>39.5</v>
      </c>
      <c r="G12" s="33"/>
      <c r="H12" s="24"/>
      <c r="I12" s="3"/>
      <c r="J12" s="3"/>
      <c r="K12" s="3"/>
      <c r="L12" s="3"/>
      <c r="M12" s="3">
        <f>SUM(D12:L12)</f>
        <v>39.5</v>
      </c>
      <c r="N12" s="22">
        <f t="shared" si="3"/>
        <v>39.5</v>
      </c>
    </row>
    <row r="13" spans="1:14" s="23" customFormat="1" ht="12.75">
      <c r="A13" s="24">
        <f t="shared" si="4"/>
        <v>9</v>
      </c>
      <c r="B13" s="26" t="s">
        <v>57</v>
      </c>
      <c r="C13" s="21">
        <f t="shared" si="1"/>
        <v>1</v>
      </c>
      <c r="D13" s="45"/>
      <c r="E13" s="3"/>
      <c r="F13" s="24"/>
      <c r="G13" s="33"/>
      <c r="H13" s="24"/>
      <c r="I13" s="3">
        <v>39</v>
      </c>
      <c r="J13" s="3"/>
      <c r="K13" s="3"/>
      <c r="L13" s="3"/>
      <c r="M13" s="3">
        <f>SUM(E13:L13)</f>
        <v>39</v>
      </c>
      <c r="N13" s="22">
        <f t="shared" si="3"/>
        <v>39</v>
      </c>
    </row>
    <row r="14" spans="1:14" s="23" customFormat="1" ht="12.75">
      <c r="A14" s="24">
        <f t="shared" si="4"/>
        <v>10</v>
      </c>
      <c r="B14" s="26" t="s">
        <v>55</v>
      </c>
      <c r="C14" s="21">
        <f t="shared" si="1"/>
        <v>1</v>
      </c>
      <c r="D14" s="45"/>
      <c r="E14" s="3"/>
      <c r="F14" s="24"/>
      <c r="G14" s="33"/>
      <c r="H14" s="24"/>
      <c r="I14" s="3">
        <v>38</v>
      </c>
      <c r="J14" s="3"/>
      <c r="K14" s="3"/>
      <c r="L14" s="3"/>
      <c r="M14" s="3">
        <f>SUM(E14:L14)</f>
        <v>38</v>
      </c>
      <c r="N14" s="22">
        <f aca="true" t="shared" si="5" ref="N14:N22">M14/C14</f>
        <v>38</v>
      </c>
    </row>
    <row r="15" spans="1:14" s="23" customFormat="1" ht="12.75">
      <c r="A15" s="24">
        <f t="shared" si="4"/>
        <v>11</v>
      </c>
      <c r="B15" s="26" t="s">
        <v>46</v>
      </c>
      <c r="C15" s="21">
        <f t="shared" si="1"/>
        <v>1</v>
      </c>
      <c r="D15" s="3"/>
      <c r="E15" s="3"/>
      <c r="F15" s="24">
        <v>35.5</v>
      </c>
      <c r="G15" s="33"/>
      <c r="H15" s="24"/>
      <c r="I15" s="3"/>
      <c r="J15" s="3"/>
      <c r="K15" s="3"/>
      <c r="L15" s="3"/>
      <c r="M15" s="3">
        <f>SUM(D15:L15)</f>
        <v>35.5</v>
      </c>
      <c r="N15" s="22">
        <f t="shared" si="5"/>
        <v>35.5</v>
      </c>
    </row>
    <row r="16" spans="1:14" s="23" customFormat="1" ht="12.75">
      <c r="A16" s="24">
        <f t="shared" si="4"/>
        <v>12</v>
      </c>
      <c r="B16" s="26" t="s">
        <v>66</v>
      </c>
      <c r="C16" s="21">
        <f t="shared" si="1"/>
        <v>1</v>
      </c>
      <c r="D16" s="3"/>
      <c r="E16" s="3"/>
      <c r="F16" s="24"/>
      <c r="G16" s="33"/>
      <c r="H16" s="24"/>
      <c r="I16" s="3"/>
      <c r="J16" s="3">
        <v>35</v>
      </c>
      <c r="K16" s="3"/>
      <c r="L16" s="3"/>
      <c r="M16" s="3">
        <f>SUM(D16:L16)</f>
        <v>35</v>
      </c>
      <c r="N16" s="22">
        <f t="shared" si="5"/>
        <v>35</v>
      </c>
    </row>
    <row r="17" spans="1:14" s="23" customFormat="1" ht="12.75">
      <c r="A17" s="24">
        <f t="shared" si="4"/>
        <v>13</v>
      </c>
      <c r="B17" s="26" t="s">
        <v>56</v>
      </c>
      <c r="C17" s="21">
        <f t="shared" si="1"/>
        <v>1</v>
      </c>
      <c r="D17" s="45"/>
      <c r="E17" s="3"/>
      <c r="F17" s="24"/>
      <c r="G17" s="33"/>
      <c r="H17" s="24"/>
      <c r="I17" s="3">
        <v>32</v>
      </c>
      <c r="J17" s="3"/>
      <c r="K17" s="3"/>
      <c r="L17" s="3"/>
      <c r="M17" s="3">
        <f aca="true" t="shared" si="6" ref="M17:M22">SUM(E17:L17)</f>
        <v>32</v>
      </c>
      <c r="N17" s="22">
        <f t="shared" si="5"/>
        <v>32</v>
      </c>
    </row>
    <row r="18" spans="1:14" s="23" customFormat="1" ht="12.75">
      <c r="A18" s="24">
        <f t="shared" si="4"/>
        <v>14</v>
      </c>
      <c r="B18" s="26" t="s">
        <v>72</v>
      </c>
      <c r="C18" s="21">
        <f t="shared" si="1"/>
        <v>1</v>
      </c>
      <c r="D18" s="45"/>
      <c r="E18" s="3"/>
      <c r="F18" s="24"/>
      <c r="G18" s="33"/>
      <c r="H18" s="24"/>
      <c r="I18" s="3"/>
      <c r="J18" s="3"/>
      <c r="K18" s="3">
        <v>31</v>
      </c>
      <c r="L18" s="3"/>
      <c r="M18" s="3">
        <f t="shared" si="6"/>
        <v>31</v>
      </c>
      <c r="N18" s="22">
        <f t="shared" si="5"/>
        <v>31</v>
      </c>
    </row>
    <row r="19" spans="1:14" s="23" customFormat="1" ht="13.5" customHeight="1">
      <c r="A19" s="24">
        <f t="shared" si="4"/>
        <v>15</v>
      </c>
      <c r="B19" s="26" t="s">
        <v>39</v>
      </c>
      <c r="C19" s="21">
        <f t="shared" si="1"/>
        <v>1</v>
      </c>
      <c r="D19" s="45"/>
      <c r="E19" s="3">
        <v>30.5</v>
      </c>
      <c r="F19" s="24"/>
      <c r="G19" s="33"/>
      <c r="H19" s="24"/>
      <c r="I19" s="3"/>
      <c r="J19" s="3"/>
      <c r="K19" s="3"/>
      <c r="L19" s="3"/>
      <c r="M19" s="3">
        <f t="shared" si="6"/>
        <v>30.5</v>
      </c>
      <c r="N19" s="22">
        <f t="shared" si="5"/>
        <v>30.5</v>
      </c>
    </row>
    <row r="20" spans="1:14" s="23" customFormat="1" ht="13.5" customHeight="1">
      <c r="A20" s="24">
        <f t="shared" si="4"/>
        <v>16</v>
      </c>
      <c r="B20" s="26" t="s">
        <v>69</v>
      </c>
      <c r="C20" s="21">
        <f t="shared" si="1"/>
        <v>1</v>
      </c>
      <c r="D20" s="45"/>
      <c r="E20" s="3"/>
      <c r="F20" s="24"/>
      <c r="G20" s="33"/>
      <c r="H20" s="24"/>
      <c r="I20" s="3"/>
      <c r="J20" s="3"/>
      <c r="K20" s="3">
        <v>30</v>
      </c>
      <c r="L20" s="3"/>
      <c r="M20" s="3">
        <f t="shared" si="6"/>
        <v>30</v>
      </c>
      <c r="N20" s="22"/>
    </row>
    <row r="21" spans="1:14" s="23" customFormat="1" ht="13.5" customHeight="1">
      <c r="A21" s="24">
        <f t="shared" si="4"/>
        <v>17</v>
      </c>
      <c r="B21" s="26" t="s">
        <v>43</v>
      </c>
      <c r="C21" s="21">
        <f t="shared" si="1"/>
        <v>1</v>
      </c>
      <c r="D21" s="45"/>
      <c r="E21" s="3">
        <v>23</v>
      </c>
      <c r="F21" s="24"/>
      <c r="G21" s="33"/>
      <c r="H21" s="24"/>
      <c r="I21" s="3"/>
      <c r="J21" s="3"/>
      <c r="K21" s="3"/>
      <c r="L21" s="3"/>
      <c r="M21" s="3">
        <f t="shared" si="6"/>
        <v>23</v>
      </c>
      <c r="N21" s="22"/>
    </row>
    <row r="22" spans="1:14" s="23" customFormat="1" ht="12.75">
      <c r="A22" s="24">
        <f t="shared" si="4"/>
        <v>18</v>
      </c>
      <c r="B22" s="25" t="s">
        <v>49</v>
      </c>
      <c r="C22" s="21">
        <f t="shared" si="1"/>
        <v>1</v>
      </c>
      <c r="D22" s="3"/>
      <c r="E22" s="3"/>
      <c r="F22" s="24">
        <v>16</v>
      </c>
      <c r="G22" s="33"/>
      <c r="H22" s="24"/>
      <c r="I22" s="3"/>
      <c r="J22" s="3"/>
      <c r="K22" s="3"/>
      <c r="L22" s="3"/>
      <c r="M22" s="3">
        <f t="shared" si="6"/>
        <v>16</v>
      </c>
      <c r="N22" s="22">
        <f t="shared" si="5"/>
        <v>16</v>
      </c>
    </row>
    <row r="23" spans="1:14" ht="12.75">
      <c r="A23" s="57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ht="12.75">
      <c r="A25" s="56" t="s">
        <v>3</v>
      </c>
      <c r="B25" s="55" t="s">
        <v>5</v>
      </c>
      <c r="C25" s="29" t="s">
        <v>7</v>
      </c>
      <c r="D25" s="7">
        <f>SUM(D5:D22)/D27</f>
        <v>55</v>
      </c>
      <c r="E25" s="7">
        <f>SUM(E5:E22)/E27</f>
        <v>45.142857142857146</v>
      </c>
      <c r="F25" s="7">
        <f>SUM(F5:F22)/F27</f>
        <v>42.785714285714285</v>
      </c>
      <c r="G25" s="50"/>
      <c r="H25" s="7">
        <f>SUM(H5:H22)/H27</f>
        <v>46.875</v>
      </c>
      <c r="I25" s="7">
        <f>SUM(I5:I22)/I27</f>
        <v>42.3125</v>
      </c>
      <c r="J25" s="7">
        <f>SUM(J5:J22)/J27</f>
        <v>43.5</v>
      </c>
      <c r="K25" s="7">
        <f>SUM(K5:K22)/K27</f>
        <v>43.583333333333336</v>
      </c>
      <c r="L25" s="7"/>
      <c r="M25" s="4"/>
      <c r="N25" s="13"/>
    </row>
    <row r="26" spans="1:14" ht="12.75">
      <c r="A26" s="56"/>
      <c r="B26" s="55"/>
      <c r="C26" s="29" t="s">
        <v>20</v>
      </c>
      <c r="D26" s="7">
        <f>MAX(D5:D22)</f>
        <v>62.5</v>
      </c>
      <c r="E26" s="7">
        <f>MAX(E5:E22)</f>
        <v>56</v>
      </c>
      <c r="F26" s="7">
        <f>MAX(F5:F22)</f>
        <v>62</v>
      </c>
      <c r="G26" s="50"/>
      <c r="H26" s="7">
        <f>MAX(H5:H22)</f>
        <v>53.5</v>
      </c>
      <c r="I26" s="7">
        <f>MAX(I5:I22)</f>
        <v>54</v>
      </c>
      <c r="J26" s="7">
        <f>MAX(J5:J22)</f>
        <v>51</v>
      </c>
      <c r="K26" s="7">
        <f>MAX(K5:K22)</f>
        <v>55.5</v>
      </c>
      <c r="L26" s="7"/>
      <c r="M26" s="11"/>
      <c r="N26" s="12"/>
    </row>
    <row r="27" spans="1:14" ht="12.75">
      <c r="A27" s="56"/>
      <c r="B27" s="55"/>
      <c r="C27" s="29" t="s">
        <v>6</v>
      </c>
      <c r="D27" s="9">
        <f>COUNTIF(D5:D22,"&lt;&gt;")</f>
        <v>5</v>
      </c>
      <c r="E27" s="9">
        <f>COUNTIF(E5:E22,"&lt;&gt;")</f>
        <v>7</v>
      </c>
      <c r="F27" s="9">
        <f>COUNTIF(F5:F22,"&lt;&gt;")</f>
        <v>7</v>
      </c>
      <c r="G27" s="51"/>
      <c r="H27" s="9">
        <f>COUNTIF(H5:H22,"&lt;&gt;")</f>
        <v>4</v>
      </c>
      <c r="I27" s="9">
        <f>COUNTIF(I5:I22,"&lt;&gt;")</f>
        <v>8</v>
      </c>
      <c r="J27" s="9">
        <f>COUNTIF(J5:J22,"&lt;&gt;")</f>
        <v>6</v>
      </c>
      <c r="K27" s="9">
        <f>COUNTIF(K5:K22,"&lt;&gt;")</f>
        <v>6</v>
      </c>
      <c r="L27" s="9"/>
      <c r="M27" s="13"/>
      <c r="N27" s="12"/>
    </row>
    <row r="28" spans="1:14" ht="12.75">
      <c r="A28" s="56"/>
      <c r="B28" s="54" t="s">
        <v>4</v>
      </c>
      <c r="C28" s="28" t="s">
        <v>21</v>
      </c>
      <c r="D28" s="6" t="s">
        <v>17</v>
      </c>
      <c r="E28" s="6" t="s">
        <v>17</v>
      </c>
      <c r="F28" s="6" t="s">
        <v>17</v>
      </c>
      <c r="G28" s="52"/>
      <c r="H28" s="6" t="s">
        <v>17</v>
      </c>
      <c r="I28" s="6" t="s">
        <v>17</v>
      </c>
      <c r="J28" s="6" t="s">
        <v>17</v>
      </c>
      <c r="K28" s="6" t="s">
        <v>17</v>
      </c>
      <c r="L28" s="6"/>
      <c r="M28" s="14"/>
      <c r="N28" s="12"/>
    </row>
    <row r="29" spans="1:14" ht="12.75">
      <c r="A29" s="56"/>
      <c r="B29" s="54"/>
      <c r="C29" s="28" t="s">
        <v>22</v>
      </c>
      <c r="D29" s="6" t="s">
        <v>26</v>
      </c>
      <c r="E29" s="6" t="s">
        <v>26</v>
      </c>
      <c r="F29" s="6" t="s">
        <v>26</v>
      </c>
      <c r="G29" s="52"/>
      <c r="H29" s="6" t="s">
        <v>26</v>
      </c>
      <c r="I29" s="6" t="s">
        <v>26</v>
      </c>
      <c r="J29" s="6" t="s">
        <v>26</v>
      </c>
      <c r="K29" s="6" t="s">
        <v>26</v>
      </c>
      <c r="L29" s="18"/>
      <c r="M29" s="15"/>
      <c r="N29" s="16"/>
    </row>
    <row r="30" spans="1:14" ht="12.75">
      <c r="A30" s="56"/>
      <c r="B30" s="54"/>
      <c r="C30" s="28" t="s">
        <v>23</v>
      </c>
      <c r="D30" s="6" t="s">
        <v>35</v>
      </c>
      <c r="E30" s="6" t="s">
        <v>35</v>
      </c>
      <c r="F30" s="6" t="s">
        <v>35</v>
      </c>
      <c r="G30" s="52"/>
      <c r="H30" s="6" t="s">
        <v>53</v>
      </c>
      <c r="I30" s="6" t="s">
        <v>53</v>
      </c>
      <c r="J30" s="53" t="s">
        <v>67</v>
      </c>
      <c r="K30" s="53" t="s">
        <v>73</v>
      </c>
      <c r="L30" s="6"/>
      <c r="M30" s="15"/>
      <c r="N30" s="16"/>
    </row>
    <row r="31" spans="1:14" ht="12.75" customHeight="1">
      <c r="A31" s="56"/>
      <c r="B31" s="54"/>
      <c r="C31" s="28" t="s">
        <v>24</v>
      </c>
      <c r="D31" s="6" t="s">
        <v>27</v>
      </c>
      <c r="E31" s="6" t="s">
        <v>27</v>
      </c>
      <c r="F31" s="6" t="s">
        <v>27</v>
      </c>
      <c r="G31" s="52"/>
      <c r="H31" s="6" t="s">
        <v>27</v>
      </c>
      <c r="I31" s="6" t="s">
        <v>27</v>
      </c>
      <c r="J31" s="6" t="s">
        <v>27</v>
      </c>
      <c r="K31" s="6" t="s">
        <v>27</v>
      </c>
      <c r="L31" s="18"/>
      <c r="M31" s="15"/>
      <c r="N31" s="16"/>
    </row>
    <row r="32" spans="1:14" s="5" customFormat="1" ht="12.75" customHeight="1">
      <c r="A32" s="56"/>
      <c r="B32" s="54"/>
      <c r="C32" s="28" t="s">
        <v>25</v>
      </c>
      <c r="D32" s="6" t="s">
        <v>18</v>
      </c>
      <c r="E32" s="6" t="s">
        <v>18</v>
      </c>
      <c r="F32" s="6" t="s">
        <v>18</v>
      </c>
      <c r="G32" s="52"/>
      <c r="H32" s="6" t="s">
        <v>18</v>
      </c>
      <c r="I32" s="6" t="s">
        <v>18</v>
      </c>
      <c r="J32" s="6" t="s">
        <v>18</v>
      </c>
      <c r="K32" s="6" t="s">
        <v>18</v>
      </c>
      <c r="L32" s="6"/>
      <c r="M32" s="15"/>
      <c r="N32" s="16"/>
    </row>
    <row r="33" spans="1:14" s="8" customFormat="1" ht="12.75">
      <c r="A33" s="19"/>
      <c r="B33" s="4"/>
      <c r="C33" s="4"/>
      <c r="D33" s="20">
        <v>21</v>
      </c>
      <c r="E33" s="20">
        <v>32</v>
      </c>
      <c r="F33" s="20">
        <v>31</v>
      </c>
      <c r="G33" s="20"/>
      <c r="H33" s="17">
        <v>17</v>
      </c>
      <c r="I33" s="17">
        <v>32</v>
      </c>
      <c r="J33" s="17">
        <v>20</v>
      </c>
      <c r="K33" s="17">
        <v>25</v>
      </c>
      <c r="L33" s="17">
        <v>0</v>
      </c>
      <c r="M33" s="15"/>
      <c r="N33" s="16"/>
    </row>
    <row r="34" spans="1:14" s="10" customFormat="1" ht="12.75">
      <c r="A34" s="4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/>
      <c r="N34" s="8"/>
    </row>
    <row r="35" ht="11.25" customHeight="1"/>
    <row r="37" ht="12.75">
      <c r="O37" s="8"/>
    </row>
  </sheetData>
  <sheetProtection/>
  <mergeCells count="11">
    <mergeCell ref="D3:L3"/>
    <mergeCell ref="B28:B32"/>
    <mergeCell ref="B25:B27"/>
    <mergeCell ref="A25:A32"/>
    <mergeCell ref="A23:N24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85" zoomScaleNormal="85" zoomScalePageLayoutView="0" workbookViewId="0" topLeftCell="A49">
      <selection activeCell="A63" sqref="A63:C63"/>
    </sheetView>
  </sheetViews>
  <sheetFormatPr defaultColWidth="9.140625" defaultRowHeight="12.75"/>
  <cols>
    <col min="1" max="1" width="48.421875" style="0" bestFit="1" customWidth="1"/>
    <col min="2" max="2" width="8.140625" style="0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26.57421875" style="0" bestFit="1" customWidth="1"/>
    <col min="10" max="10" width="26.57421875" style="0" bestFit="1" customWidth="1"/>
    <col min="12" max="12" width="10.7109375" style="0" bestFit="1" customWidth="1"/>
  </cols>
  <sheetData>
    <row r="1" spans="1:12" ht="12.75">
      <c r="A1" s="93" t="s">
        <v>16</v>
      </c>
      <c r="B1" s="93"/>
      <c r="C1" s="93"/>
      <c r="D1" s="93"/>
      <c r="E1" s="93"/>
      <c r="F1" s="93"/>
      <c r="G1" s="93" t="s">
        <v>16</v>
      </c>
      <c r="H1" s="93"/>
      <c r="I1" s="93"/>
      <c r="J1" s="93"/>
      <c r="K1" s="93"/>
      <c r="L1" s="93"/>
    </row>
    <row r="2" spans="1:12" ht="12.75">
      <c r="A2" s="94">
        <v>44416</v>
      </c>
      <c r="B2" s="95"/>
      <c r="C2" s="95"/>
      <c r="D2" s="94">
        <v>44416</v>
      </c>
      <c r="E2" s="95"/>
      <c r="F2" s="95"/>
      <c r="G2" s="94">
        <v>44423</v>
      </c>
      <c r="H2" s="95"/>
      <c r="I2" s="95"/>
      <c r="J2" s="94">
        <v>44423</v>
      </c>
      <c r="K2" s="95"/>
      <c r="L2" s="95"/>
    </row>
    <row r="3" spans="1:12" ht="12.75">
      <c r="A3" s="95" t="s">
        <v>10</v>
      </c>
      <c r="B3" s="95"/>
      <c r="C3" s="95"/>
      <c r="D3" s="95" t="s">
        <v>11</v>
      </c>
      <c r="E3" s="95"/>
      <c r="F3" s="95"/>
      <c r="G3" s="95" t="s">
        <v>10</v>
      </c>
      <c r="H3" s="95"/>
      <c r="I3" s="95"/>
      <c r="J3" s="95" t="s">
        <v>11</v>
      </c>
      <c r="K3" s="95"/>
      <c r="L3" s="95"/>
    </row>
    <row r="4" spans="1:12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  <c r="G4" s="38" t="s">
        <v>1</v>
      </c>
      <c r="H4" s="38" t="s">
        <v>13</v>
      </c>
      <c r="I4" s="38" t="s">
        <v>14</v>
      </c>
      <c r="J4" s="25" t="s">
        <v>1</v>
      </c>
      <c r="K4" s="25" t="s">
        <v>13</v>
      </c>
      <c r="L4" s="25" t="s">
        <v>14</v>
      </c>
    </row>
    <row r="5" spans="1:12" ht="15" customHeight="1">
      <c r="A5" s="34" t="s">
        <v>30</v>
      </c>
      <c r="B5" s="35">
        <v>534</v>
      </c>
      <c r="C5" s="35">
        <f>ABS(510-B5)</f>
        <v>24</v>
      </c>
      <c r="D5" s="34" t="s">
        <v>28</v>
      </c>
      <c r="E5" s="26">
        <v>12.6</v>
      </c>
      <c r="F5" s="32">
        <f>ABS(12-E5)</f>
        <v>0.5999999999999996</v>
      </c>
      <c r="G5" s="38" t="s">
        <v>33</v>
      </c>
      <c r="H5" s="39">
        <v>1915</v>
      </c>
      <c r="I5" s="39">
        <f aca="true" t="shared" si="0" ref="I5:I11">ABS(1911-H5)</f>
        <v>4</v>
      </c>
      <c r="J5" s="38" t="s">
        <v>33</v>
      </c>
      <c r="K5" s="26">
        <v>1</v>
      </c>
      <c r="L5" s="32">
        <f aca="true" t="shared" si="1" ref="L5:L11">ABS(0-K5)</f>
        <v>1</v>
      </c>
    </row>
    <row r="6" spans="1:12" ht="15" customHeight="1">
      <c r="A6" s="36" t="s">
        <v>33</v>
      </c>
      <c r="B6" s="35">
        <v>460</v>
      </c>
      <c r="C6" s="35">
        <f>ABS(510-B6)</f>
        <v>50</v>
      </c>
      <c r="D6" s="37" t="s">
        <v>29</v>
      </c>
      <c r="E6" s="26">
        <v>12.99</v>
      </c>
      <c r="F6" s="32">
        <f>ABS(12-E6)</f>
        <v>0.9900000000000002</v>
      </c>
      <c r="G6" s="42" t="s">
        <v>28</v>
      </c>
      <c r="H6" s="44">
        <v>1907</v>
      </c>
      <c r="I6" s="44">
        <f t="shared" si="0"/>
        <v>4</v>
      </c>
      <c r="J6" s="40" t="s">
        <v>30</v>
      </c>
      <c r="K6" s="26">
        <v>1</v>
      </c>
      <c r="L6" s="32">
        <f t="shared" si="1"/>
        <v>1</v>
      </c>
    </row>
    <row r="7" spans="1:12" ht="15" customHeight="1">
      <c r="A7" s="34" t="s">
        <v>28</v>
      </c>
      <c r="B7" s="35">
        <v>420</v>
      </c>
      <c r="C7" s="35">
        <f>ABS(510-B7)</f>
        <v>90</v>
      </c>
      <c r="D7" s="34" t="s">
        <v>30</v>
      </c>
      <c r="E7" s="26">
        <v>10.99</v>
      </c>
      <c r="F7" s="32">
        <f>ABS(12-E7)</f>
        <v>1.0099999999999998</v>
      </c>
      <c r="G7" s="40" t="s">
        <v>30</v>
      </c>
      <c r="H7" s="39">
        <v>1904</v>
      </c>
      <c r="I7" s="39">
        <f t="shared" si="0"/>
        <v>7</v>
      </c>
      <c r="J7" s="40" t="s">
        <v>36</v>
      </c>
      <c r="K7" s="26">
        <v>1</v>
      </c>
      <c r="L7" s="32">
        <f t="shared" si="1"/>
        <v>1</v>
      </c>
    </row>
    <row r="8" spans="1:12" ht="15" customHeight="1">
      <c r="A8" s="37" t="s">
        <v>29</v>
      </c>
      <c r="B8" s="35">
        <v>335</v>
      </c>
      <c r="C8" s="35">
        <f>ABS(510-B8)</f>
        <v>175</v>
      </c>
      <c r="D8" s="34" t="s">
        <v>36</v>
      </c>
      <c r="E8" s="26">
        <v>7.2</v>
      </c>
      <c r="F8" s="32">
        <f>ABS(12-E8)</f>
        <v>4.8</v>
      </c>
      <c r="G8" s="41" t="s">
        <v>29</v>
      </c>
      <c r="H8" s="39">
        <v>1919</v>
      </c>
      <c r="I8" s="39">
        <f t="shared" si="0"/>
        <v>8</v>
      </c>
      <c r="J8" s="42" t="s">
        <v>40</v>
      </c>
      <c r="K8" s="43">
        <v>2</v>
      </c>
      <c r="L8" s="43">
        <f t="shared" si="1"/>
        <v>2</v>
      </c>
    </row>
    <row r="9" spans="1:12" ht="15" customHeight="1">
      <c r="A9" s="34" t="s">
        <v>36</v>
      </c>
      <c r="B9" s="35">
        <v>782</v>
      </c>
      <c r="C9" s="35">
        <f>ABS(510-B9)</f>
        <v>272</v>
      </c>
      <c r="D9" s="36" t="s">
        <v>33</v>
      </c>
      <c r="E9" s="26">
        <v>17.36</v>
      </c>
      <c r="F9" s="32">
        <f>ABS(12-E9)</f>
        <v>5.359999999999999</v>
      </c>
      <c r="G9" s="40" t="s">
        <v>36</v>
      </c>
      <c r="H9" s="39">
        <v>1928</v>
      </c>
      <c r="I9" s="39">
        <f t="shared" si="0"/>
        <v>17</v>
      </c>
      <c r="J9" s="41" t="s">
        <v>29</v>
      </c>
      <c r="K9" s="26">
        <v>3</v>
      </c>
      <c r="L9" s="32">
        <f t="shared" si="1"/>
        <v>3</v>
      </c>
    </row>
    <row r="10" spans="1:12" ht="15" customHeight="1">
      <c r="A10" s="26"/>
      <c r="B10" s="3"/>
      <c r="C10" s="21"/>
      <c r="D10" s="26"/>
      <c r="E10" s="26"/>
      <c r="F10" s="32"/>
      <c r="G10" s="40" t="s">
        <v>39</v>
      </c>
      <c r="H10" s="39">
        <v>1959</v>
      </c>
      <c r="I10" s="39">
        <f t="shared" si="0"/>
        <v>48</v>
      </c>
      <c r="J10" s="40" t="s">
        <v>28</v>
      </c>
      <c r="K10" s="26">
        <v>4</v>
      </c>
      <c r="L10" s="32">
        <f t="shared" si="1"/>
        <v>4</v>
      </c>
    </row>
    <row r="11" spans="1:12" ht="15" customHeight="1">
      <c r="A11" s="26"/>
      <c r="B11" s="3"/>
      <c r="C11" s="21"/>
      <c r="D11" s="26"/>
      <c r="E11" s="26"/>
      <c r="F11" s="32"/>
      <c r="G11" s="40" t="s">
        <v>40</v>
      </c>
      <c r="H11" s="39">
        <v>1971</v>
      </c>
      <c r="I11" s="39">
        <f t="shared" si="0"/>
        <v>60</v>
      </c>
      <c r="J11" s="40" t="s">
        <v>39</v>
      </c>
      <c r="K11" s="26">
        <v>6</v>
      </c>
      <c r="L11" s="32">
        <f t="shared" si="1"/>
        <v>6</v>
      </c>
    </row>
    <row r="12" spans="1:12" ht="15" customHeight="1">
      <c r="A12" s="26"/>
      <c r="B12" s="3"/>
      <c r="C12" s="21"/>
      <c r="D12" s="26"/>
      <c r="E12" s="26"/>
      <c r="F12" s="32"/>
      <c r="G12" s="26"/>
      <c r="H12" s="3"/>
      <c r="I12" s="21"/>
      <c r="J12" s="26"/>
      <c r="K12" s="26"/>
      <c r="L12" s="32"/>
    </row>
    <row r="13" spans="1:12" ht="15" customHeight="1">
      <c r="A13" s="26"/>
      <c r="B13" s="3"/>
      <c r="C13" s="21"/>
      <c r="D13" s="26"/>
      <c r="E13" s="26"/>
      <c r="F13" s="32"/>
      <c r="G13" s="26"/>
      <c r="H13" s="3"/>
      <c r="I13" s="21"/>
      <c r="J13" s="26"/>
      <c r="K13" s="26"/>
      <c r="L13" s="32"/>
    </row>
    <row r="14" spans="1:12" ht="15" customHeight="1">
      <c r="A14" s="26"/>
      <c r="B14" s="3"/>
      <c r="C14" s="21"/>
      <c r="D14" s="26"/>
      <c r="E14" s="26"/>
      <c r="F14" s="32"/>
      <c r="G14" s="26"/>
      <c r="H14" s="3"/>
      <c r="I14" s="21"/>
      <c r="J14" s="26"/>
      <c r="K14" s="26"/>
      <c r="L14" s="32"/>
    </row>
    <row r="15" spans="1:12" ht="15" customHeight="1">
      <c r="A15" s="96" t="s">
        <v>15</v>
      </c>
      <c r="B15" s="97"/>
      <c r="C15" s="97"/>
      <c r="D15" s="97"/>
      <c r="E15" s="97"/>
      <c r="F15" s="98"/>
      <c r="G15" s="96" t="s">
        <v>15</v>
      </c>
      <c r="H15" s="97"/>
      <c r="I15" s="97"/>
      <c r="J15" s="97"/>
      <c r="K15" s="97"/>
      <c r="L15" s="98"/>
    </row>
    <row r="16" spans="1:12" ht="15" customHeight="1">
      <c r="A16" s="75" t="s">
        <v>31</v>
      </c>
      <c r="B16" s="76"/>
      <c r="C16" s="77"/>
      <c r="D16" s="75" t="s">
        <v>32</v>
      </c>
      <c r="E16" s="76"/>
      <c r="F16" s="77"/>
      <c r="G16" s="75" t="s">
        <v>31</v>
      </c>
      <c r="H16" s="76"/>
      <c r="I16" s="77"/>
      <c r="J16" s="75" t="s">
        <v>32</v>
      </c>
      <c r="K16" s="76"/>
      <c r="L16" s="77"/>
    </row>
    <row r="17" spans="1:12" ht="15" customHeight="1">
      <c r="A17" s="78"/>
      <c r="B17" s="79"/>
      <c r="C17" s="80"/>
      <c r="D17" s="78"/>
      <c r="E17" s="79"/>
      <c r="F17" s="80"/>
      <c r="G17" s="78"/>
      <c r="H17" s="79"/>
      <c r="I17" s="80"/>
      <c r="J17" s="78"/>
      <c r="K17" s="79"/>
      <c r="L17" s="80"/>
    </row>
    <row r="18" spans="1:12" ht="15" customHeight="1">
      <c r="A18" s="81" t="s">
        <v>38</v>
      </c>
      <c r="B18" s="82"/>
      <c r="C18" s="83"/>
      <c r="D18" s="87" t="s">
        <v>37</v>
      </c>
      <c r="E18" s="88"/>
      <c r="F18" s="89"/>
      <c r="G18" s="81" t="s">
        <v>41</v>
      </c>
      <c r="H18" s="82"/>
      <c r="I18" s="83"/>
      <c r="J18" s="87" t="s">
        <v>42</v>
      </c>
      <c r="K18" s="88"/>
      <c r="L18" s="89"/>
    </row>
    <row r="19" spans="1:12" ht="15" customHeight="1">
      <c r="A19" s="84"/>
      <c r="B19" s="85"/>
      <c r="C19" s="86"/>
      <c r="D19" s="90"/>
      <c r="E19" s="91"/>
      <c r="F19" s="92"/>
      <c r="G19" s="84"/>
      <c r="H19" s="85"/>
      <c r="I19" s="86"/>
      <c r="J19" s="90"/>
      <c r="K19" s="91"/>
      <c r="L19" s="92"/>
    </row>
    <row r="20" spans="1:12" ht="15" customHeight="1">
      <c r="A20" s="93" t="s">
        <v>16</v>
      </c>
      <c r="B20" s="93"/>
      <c r="C20" s="93"/>
      <c r="D20" s="93"/>
      <c r="E20" s="93"/>
      <c r="F20" s="93"/>
      <c r="G20" s="93" t="s">
        <v>16</v>
      </c>
      <c r="H20" s="93"/>
      <c r="I20" s="93"/>
      <c r="J20" s="93"/>
      <c r="K20" s="93"/>
      <c r="L20" s="93"/>
    </row>
    <row r="21" spans="1:12" ht="13.5" customHeight="1">
      <c r="A21" s="94">
        <v>44430</v>
      </c>
      <c r="B21" s="95"/>
      <c r="C21" s="95"/>
      <c r="D21" s="94">
        <v>44430</v>
      </c>
      <c r="E21" s="95"/>
      <c r="F21" s="95"/>
      <c r="G21" s="94">
        <v>44444</v>
      </c>
      <c r="H21" s="95"/>
      <c r="I21" s="95"/>
      <c r="J21" s="94">
        <v>44444</v>
      </c>
      <c r="K21" s="95"/>
      <c r="L21" s="95"/>
    </row>
    <row r="22" spans="1:12" ht="13.5" customHeight="1">
      <c r="A22" s="95" t="s">
        <v>10</v>
      </c>
      <c r="B22" s="95"/>
      <c r="C22" s="95"/>
      <c r="D22" s="95" t="s">
        <v>11</v>
      </c>
      <c r="E22" s="95"/>
      <c r="F22" s="95"/>
      <c r="G22" s="95" t="s">
        <v>10</v>
      </c>
      <c r="H22" s="95"/>
      <c r="I22" s="95"/>
      <c r="J22" s="95" t="s">
        <v>11</v>
      </c>
      <c r="K22" s="95"/>
      <c r="L22" s="95"/>
    </row>
    <row r="23" spans="1:12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  <c r="G23" s="25" t="s">
        <v>1</v>
      </c>
      <c r="H23" s="25" t="s">
        <v>13</v>
      </c>
      <c r="I23" s="25" t="s">
        <v>14</v>
      </c>
      <c r="J23" s="25" t="s">
        <v>1</v>
      </c>
      <c r="K23" s="25" t="s">
        <v>13</v>
      </c>
      <c r="L23" s="25" t="s">
        <v>14</v>
      </c>
    </row>
    <row r="24" spans="1:12" ht="12.75" customHeight="1">
      <c r="A24" s="46" t="s">
        <v>33</v>
      </c>
      <c r="B24" s="47">
        <v>60</v>
      </c>
      <c r="C24" s="47">
        <f aca="true" t="shared" si="2" ref="C24:C30">ABS(60-B24)</f>
        <v>0</v>
      </c>
      <c r="D24" s="46" t="s">
        <v>33</v>
      </c>
      <c r="E24" s="48">
        <v>550</v>
      </c>
      <c r="F24" s="48">
        <f>ABS(520-E24)</f>
        <v>30</v>
      </c>
      <c r="G24" s="42" t="s">
        <v>50</v>
      </c>
      <c r="H24" s="44">
        <v>1996</v>
      </c>
      <c r="I24" s="49">
        <f>ABS(1995-H24)</f>
        <v>1</v>
      </c>
      <c r="J24" s="42" t="s">
        <v>28</v>
      </c>
      <c r="K24" s="43">
        <v>6.25</v>
      </c>
      <c r="L24" s="43">
        <f>ABS(5.81-K24)</f>
        <v>0.4400000000000004</v>
      </c>
    </row>
    <row r="25" spans="1:12" ht="12.75">
      <c r="A25" s="34" t="s">
        <v>30</v>
      </c>
      <c r="B25" s="35">
        <v>46</v>
      </c>
      <c r="C25" s="35">
        <f t="shared" si="2"/>
        <v>14</v>
      </c>
      <c r="D25" s="34" t="s">
        <v>30</v>
      </c>
      <c r="E25" s="48">
        <v>795</v>
      </c>
      <c r="F25" s="48">
        <f aca="true" t="shared" si="3" ref="F25:F30">ABS(520-E25)</f>
        <v>275</v>
      </c>
      <c r="G25" s="34" t="s">
        <v>28</v>
      </c>
      <c r="H25" s="35">
        <v>1993</v>
      </c>
      <c r="I25" s="47">
        <f>ABS(1995-H25)</f>
        <v>2</v>
      </c>
      <c r="J25" s="34" t="s">
        <v>30</v>
      </c>
      <c r="K25" s="48">
        <v>5.15</v>
      </c>
      <c r="L25" s="48">
        <f>ABS(5.81-K25)</f>
        <v>0.6599999999999993</v>
      </c>
    </row>
    <row r="26" spans="1:12" ht="12.75">
      <c r="A26" s="34" t="s">
        <v>28</v>
      </c>
      <c r="B26" s="35">
        <v>42</v>
      </c>
      <c r="C26" s="35">
        <f t="shared" si="2"/>
        <v>18</v>
      </c>
      <c r="D26" s="34" t="s">
        <v>28</v>
      </c>
      <c r="E26" s="48">
        <v>840</v>
      </c>
      <c r="F26" s="48">
        <f t="shared" si="3"/>
        <v>320</v>
      </c>
      <c r="G26" s="37" t="s">
        <v>29</v>
      </c>
      <c r="H26" s="35">
        <v>1997</v>
      </c>
      <c r="I26" s="47">
        <f>ABS(1995-H26)</f>
        <v>2</v>
      </c>
      <c r="J26" s="37" t="s">
        <v>29</v>
      </c>
      <c r="K26" s="48">
        <v>4.67</v>
      </c>
      <c r="L26" s="48">
        <f>ABS(5.81-K26)</f>
        <v>1.1399999999999997</v>
      </c>
    </row>
    <row r="27" spans="1:12" ht="12.75">
      <c r="A27" s="37" t="s">
        <v>29</v>
      </c>
      <c r="B27" s="35">
        <v>39</v>
      </c>
      <c r="C27" s="35">
        <f t="shared" si="2"/>
        <v>21</v>
      </c>
      <c r="D27" s="37" t="s">
        <v>29</v>
      </c>
      <c r="E27" s="48">
        <v>1267</v>
      </c>
      <c r="F27" s="48">
        <f t="shared" si="3"/>
        <v>747</v>
      </c>
      <c r="G27" s="34" t="s">
        <v>30</v>
      </c>
      <c r="H27" s="35">
        <v>1983</v>
      </c>
      <c r="I27" s="47">
        <f>ABS(1995-H27)</f>
        <v>12</v>
      </c>
      <c r="J27" s="34" t="s">
        <v>50</v>
      </c>
      <c r="K27" s="48">
        <v>8.41</v>
      </c>
      <c r="L27" s="48">
        <f>ABS(5.81-K27)</f>
        <v>2.6000000000000005</v>
      </c>
    </row>
    <row r="28" spans="1:12" ht="12.75">
      <c r="A28" s="34" t="s">
        <v>44</v>
      </c>
      <c r="B28" s="35">
        <v>21</v>
      </c>
      <c r="C28" s="35">
        <f t="shared" si="2"/>
        <v>39</v>
      </c>
      <c r="D28" s="34" t="s">
        <v>44</v>
      </c>
      <c r="E28" s="48">
        <v>750</v>
      </c>
      <c r="F28" s="48">
        <f t="shared" si="3"/>
        <v>230</v>
      </c>
      <c r="G28" s="46"/>
      <c r="H28" s="47"/>
      <c r="I28" s="47"/>
      <c r="J28" s="34"/>
      <c r="K28" s="48"/>
      <c r="L28" s="48"/>
    </row>
    <row r="29" spans="1:12" ht="12.75">
      <c r="A29" s="34" t="s">
        <v>46</v>
      </c>
      <c r="B29" s="35">
        <v>15</v>
      </c>
      <c r="C29" s="35">
        <f t="shared" si="2"/>
        <v>45</v>
      </c>
      <c r="D29" s="34" t="s">
        <v>46</v>
      </c>
      <c r="E29" s="48">
        <v>1000</v>
      </c>
      <c r="F29" s="48">
        <f t="shared" si="3"/>
        <v>480</v>
      </c>
      <c r="G29" s="34"/>
      <c r="H29" s="35"/>
      <c r="I29" s="47"/>
      <c r="J29" s="34"/>
      <c r="K29" s="48"/>
      <c r="L29" s="48"/>
    </row>
    <row r="30" spans="1:12" ht="12.75">
      <c r="A30" s="34" t="s">
        <v>45</v>
      </c>
      <c r="B30" s="35">
        <v>0</v>
      </c>
      <c r="C30" s="35">
        <f t="shared" si="2"/>
        <v>60</v>
      </c>
      <c r="D30" s="34" t="s">
        <v>45</v>
      </c>
      <c r="E30" s="48">
        <v>0</v>
      </c>
      <c r="F30" s="48">
        <f t="shared" si="3"/>
        <v>520</v>
      </c>
      <c r="G30" s="34"/>
      <c r="H30" s="35"/>
      <c r="I30" s="47"/>
      <c r="J30" s="34"/>
      <c r="K30" s="48"/>
      <c r="L30" s="48"/>
    </row>
    <row r="31" spans="1:12" ht="12.75">
      <c r="A31" s="26"/>
      <c r="B31" s="3"/>
      <c r="C31" s="21"/>
      <c r="D31" s="26"/>
      <c r="E31" s="26"/>
      <c r="F31" s="32"/>
      <c r="G31" s="26"/>
      <c r="H31" s="3"/>
      <c r="I31" s="21"/>
      <c r="J31" s="26"/>
      <c r="K31" s="26"/>
      <c r="L31" s="32"/>
    </row>
    <row r="32" spans="1:12" ht="12.75">
      <c r="A32" s="26"/>
      <c r="B32" s="3"/>
      <c r="C32" s="21"/>
      <c r="D32" s="26"/>
      <c r="E32" s="26"/>
      <c r="F32" s="32"/>
      <c r="G32" s="26"/>
      <c r="H32" s="3"/>
      <c r="I32" s="21"/>
      <c r="J32" s="26"/>
      <c r="K32" s="26"/>
      <c r="L32" s="32"/>
    </row>
    <row r="33" spans="1:12" ht="12.75">
      <c r="A33" s="26"/>
      <c r="B33" s="3"/>
      <c r="C33" s="21"/>
      <c r="D33" s="26"/>
      <c r="E33" s="26"/>
      <c r="F33" s="32"/>
      <c r="G33" s="26"/>
      <c r="H33" s="3"/>
      <c r="I33" s="21"/>
      <c r="J33" s="26"/>
      <c r="K33" s="26"/>
      <c r="L33" s="32"/>
    </row>
    <row r="34" spans="1:12" ht="12.75">
      <c r="A34" s="96" t="s">
        <v>15</v>
      </c>
      <c r="B34" s="97"/>
      <c r="C34" s="97"/>
      <c r="D34" s="97"/>
      <c r="E34" s="97"/>
      <c r="F34" s="98"/>
      <c r="G34" s="96" t="s">
        <v>15</v>
      </c>
      <c r="H34" s="97"/>
      <c r="I34" s="97"/>
      <c r="J34" s="97"/>
      <c r="K34" s="97"/>
      <c r="L34" s="98"/>
    </row>
    <row r="35" spans="1:12" ht="12.75">
      <c r="A35" s="75" t="s">
        <v>31</v>
      </c>
      <c r="B35" s="76"/>
      <c r="C35" s="77"/>
      <c r="D35" s="75" t="s">
        <v>32</v>
      </c>
      <c r="E35" s="76"/>
      <c r="F35" s="77"/>
      <c r="G35" s="75" t="s">
        <v>31</v>
      </c>
      <c r="H35" s="76"/>
      <c r="I35" s="77"/>
      <c r="J35" s="75" t="s">
        <v>32</v>
      </c>
      <c r="K35" s="76"/>
      <c r="L35" s="77"/>
    </row>
    <row r="36" spans="1:12" ht="12.75">
      <c r="A36" s="78"/>
      <c r="B36" s="79"/>
      <c r="C36" s="80"/>
      <c r="D36" s="78"/>
      <c r="E36" s="79"/>
      <c r="F36" s="80"/>
      <c r="G36" s="78"/>
      <c r="H36" s="79"/>
      <c r="I36" s="80"/>
      <c r="J36" s="78"/>
      <c r="K36" s="79"/>
      <c r="L36" s="80"/>
    </row>
    <row r="37" spans="1:12" ht="12.75">
      <c r="A37" s="81" t="s">
        <v>48</v>
      </c>
      <c r="B37" s="82"/>
      <c r="C37" s="83"/>
      <c r="D37" s="87" t="s">
        <v>47</v>
      </c>
      <c r="E37" s="88"/>
      <c r="F37" s="89"/>
      <c r="G37" s="81" t="s">
        <v>52</v>
      </c>
      <c r="H37" s="82"/>
      <c r="I37" s="83"/>
      <c r="J37" s="87" t="s">
        <v>51</v>
      </c>
      <c r="K37" s="88"/>
      <c r="L37" s="89"/>
    </row>
    <row r="38" spans="1:12" ht="12.75">
      <c r="A38" s="84"/>
      <c r="B38" s="85"/>
      <c r="C38" s="86"/>
      <c r="D38" s="90"/>
      <c r="E38" s="91"/>
      <c r="F38" s="92"/>
      <c r="G38" s="84"/>
      <c r="H38" s="85"/>
      <c r="I38" s="86"/>
      <c r="J38" s="90"/>
      <c r="K38" s="91"/>
      <c r="L38" s="92"/>
    </row>
    <row r="39" spans="1:12" ht="12.75">
      <c r="A39" s="93" t="s">
        <v>16</v>
      </c>
      <c r="B39" s="93"/>
      <c r="C39" s="93"/>
      <c r="D39" s="93"/>
      <c r="E39" s="93"/>
      <c r="F39" s="93"/>
      <c r="G39" s="93" t="s">
        <v>16</v>
      </c>
      <c r="H39" s="93"/>
      <c r="I39" s="93"/>
      <c r="J39" s="93"/>
      <c r="K39" s="93"/>
      <c r="L39" s="93"/>
    </row>
    <row r="40" spans="1:12" ht="12.75">
      <c r="A40" s="94">
        <v>44444</v>
      </c>
      <c r="B40" s="95"/>
      <c r="C40" s="95"/>
      <c r="D40" s="94">
        <v>44444</v>
      </c>
      <c r="E40" s="95"/>
      <c r="F40" s="95"/>
      <c r="G40" s="94">
        <v>44444</v>
      </c>
      <c r="H40" s="95"/>
      <c r="I40" s="95"/>
      <c r="J40" s="94">
        <v>44444</v>
      </c>
      <c r="K40" s="95"/>
      <c r="L40" s="95"/>
    </row>
    <row r="41" spans="1:12" ht="12.75">
      <c r="A41" s="95" t="s">
        <v>10</v>
      </c>
      <c r="B41" s="95"/>
      <c r="C41" s="95"/>
      <c r="D41" s="95" t="s">
        <v>11</v>
      </c>
      <c r="E41" s="95"/>
      <c r="F41" s="95"/>
      <c r="G41" s="95" t="s">
        <v>10</v>
      </c>
      <c r="H41" s="95"/>
      <c r="I41" s="95"/>
      <c r="J41" s="95" t="s">
        <v>11</v>
      </c>
      <c r="K41" s="95"/>
      <c r="L41" s="95"/>
    </row>
    <row r="42" spans="1:12" ht="12.75">
      <c r="A42" s="25" t="s">
        <v>1</v>
      </c>
      <c r="B42" s="25" t="s">
        <v>13</v>
      </c>
      <c r="C42" s="25" t="s">
        <v>14</v>
      </c>
      <c r="D42" s="25" t="s">
        <v>1</v>
      </c>
      <c r="E42" s="25" t="s">
        <v>13</v>
      </c>
      <c r="F42" s="25" t="s">
        <v>14</v>
      </c>
      <c r="G42" s="25" t="s">
        <v>1</v>
      </c>
      <c r="H42" s="25" t="s">
        <v>13</v>
      </c>
      <c r="I42" s="25" t="s">
        <v>14</v>
      </c>
      <c r="J42" s="25" t="s">
        <v>1</v>
      </c>
      <c r="K42" s="25" t="s">
        <v>13</v>
      </c>
      <c r="L42" s="25" t="s">
        <v>14</v>
      </c>
    </row>
    <row r="43" spans="1:12" ht="12.75">
      <c r="A43" s="42" t="s">
        <v>57</v>
      </c>
      <c r="B43" s="44">
        <v>575</v>
      </c>
      <c r="C43" s="44">
        <f aca="true" t="shared" si="4" ref="C43:C50">ABS(571-B43)</f>
        <v>4</v>
      </c>
      <c r="D43" s="42" t="s">
        <v>30</v>
      </c>
      <c r="E43" s="42">
        <v>510</v>
      </c>
      <c r="F43" s="42">
        <f aca="true" t="shared" si="5" ref="F43:F50">ABS(596-E43)</f>
        <v>86</v>
      </c>
      <c r="G43" s="42" t="s">
        <v>63</v>
      </c>
      <c r="H43" s="44">
        <v>26</v>
      </c>
      <c r="I43" s="44">
        <f aca="true" t="shared" si="6" ref="I43:I48">ABS(24-H43)</f>
        <v>2</v>
      </c>
      <c r="J43" s="40" t="s">
        <v>28</v>
      </c>
      <c r="K43" s="40">
        <v>1989</v>
      </c>
      <c r="L43" s="40">
        <f aca="true" t="shared" si="7" ref="L43:L48">ABS(1990-K43)</f>
        <v>1</v>
      </c>
    </row>
    <row r="44" spans="1:12" ht="12.75">
      <c r="A44" s="40" t="s">
        <v>55</v>
      </c>
      <c r="B44" s="39">
        <v>586</v>
      </c>
      <c r="C44" s="39">
        <f t="shared" si="4"/>
        <v>15</v>
      </c>
      <c r="D44" s="40" t="s">
        <v>57</v>
      </c>
      <c r="E44" s="40">
        <v>450</v>
      </c>
      <c r="F44" s="40">
        <f t="shared" si="5"/>
        <v>146</v>
      </c>
      <c r="G44" s="34" t="s">
        <v>50</v>
      </c>
      <c r="H44" s="35">
        <v>21</v>
      </c>
      <c r="I44" s="35">
        <f t="shared" si="6"/>
        <v>3</v>
      </c>
      <c r="J44" s="42" t="s">
        <v>62</v>
      </c>
      <c r="K44" s="42">
        <v>1991</v>
      </c>
      <c r="L44" s="42">
        <f t="shared" si="7"/>
        <v>1</v>
      </c>
    </row>
    <row r="45" spans="1:12" ht="12.75">
      <c r="A45" s="40" t="s">
        <v>58</v>
      </c>
      <c r="B45" s="39">
        <v>540</v>
      </c>
      <c r="C45" s="39">
        <f t="shared" si="4"/>
        <v>31</v>
      </c>
      <c r="D45" s="40" t="s">
        <v>55</v>
      </c>
      <c r="E45" s="40">
        <v>380</v>
      </c>
      <c r="F45" s="40">
        <f t="shared" si="5"/>
        <v>216</v>
      </c>
      <c r="G45" s="34" t="s">
        <v>61</v>
      </c>
      <c r="H45" s="35">
        <v>15</v>
      </c>
      <c r="I45" s="35">
        <f t="shared" si="6"/>
        <v>9</v>
      </c>
      <c r="J45" s="40" t="s">
        <v>61</v>
      </c>
      <c r="K45" s="40">
        <v>1986</v>
      </c>
      <c r="L45" s="40">
        <f t="shared" si="7"/>
        <v>4</v>
      </c>
    </row>
    <row r="46" spans="1:12" ht="12.75">
      <c r="A46" s="40" t="s">
        <v>30</v>
      </c>
      <c r="B46" s="39">
        <v>260</v>
      </c>
      <c r="C46" s="39">
        <f t="shared" si="4"/>
        <v>311</v>
      </c>
      <c r="D46" s="41" t="s">
        <v>29</v>
      </c>
      <c r="E46" s="40">
        <v>367</v>
      </c>
      <c r="F46" s="40">
        <f t="shared" si="5"/>
        <v>229</v>
      </c>
      <c r="G46" s="34" t="s">
        <v>30</v>
      </c>
      <c r="H46" s="35">
        <v>14</v>
      </c>
      <c r="I46" s="35">
        <f t="shared" si="6"/>
        <v>10</v>
      </c>
      <c r="J46" s="40" t="s">
        <v>30</v>
      </c>
      <c r="K46" s="40">
        <v>1994</v>
      </c>
      <c r="L46" s="40">
        <f t="shared" si="7"/>
        <v>4</v>
      </c>
    </row>
    <row r="47" spans="1:12" ht="12.75">
      <c r="A47" s="40" t="s">
        <v>28</v>
      </c>
      <c r="B47" s="39">
        <v>240</v>
      </c>
      <c r="C47" s="39">
        <f t="shared" si="4"/>
        <v>331</v>
      </c>
      <c r="D47" s="40" t="s">
        <v>58</v>
      </c>
      <c r="E47" s="40">
        <v>360</v>
      </c>
      <c r="F47" s="40">
        <f t="shared" si="5"/>
        <v>236</v>
      </c>
      <c r="G47" s="34" t="s">
        <v>62</v>
      </c>
      <c r="H47" s="35">
        <v>12</v>
      </c>
      <c r="I47" s="35">
        <f t="shared" si="6"/>
        <v>12</v>
      </c>
      <c r="J47" s="40" t="s">
        <v>63</v>
      </c>
      <c r="K47" s="40">
        <v>1984</v>
      </c>
      <c r="L47" s="40">
        <f t="shared" si="7"/>
        <v>6</v>
      </c>
    </row>
    <row r="48" spans="1:12" ht="12.75">
      <c r="A48" s="40" t="s">
        <v>56</v>
      </c>
      <c r="B48" s="39">
        <v>138</v>
      </c>
      <c r="C48" s="39">
        <f t="shared" si="4"/>
        <v>433</v>
      </c>
      <c r="D48" s="40" t="s">
        <v>28</v>
      </c>
      <c r="E48" s="40">
        <v>360</v>
      </c>
      <c r="F48" s="40">
        <f t="shared" si="5"/>
        <v>236</v>
      </c>
      <c r="G48" s="34" t="s">
        <v>28</v>
      </c>
      <c r="H48" s="35">
        <v>7</v>
      </c>
      <c r="I48" s="35">
        <f t="shared" si="6"/>
        <v>17</v>
      </c>
      <c r="J48" s="40" t="s">
        <v>50</v>
      </c>
      <c r="K48" s="40">
        <v>1984</v>
      </c>
      <c r="L48" s="40">
        <f t="shared" si="7"/>
        <v>6</v>
      </c>
    </row>
    <row r="49" spans="1:12" ht="12.75">
      <c r="A49" s="41" t="s">
        <v>29</v>
      </c>
      <c r="B49" s="39">
        <v>37</v>
      </c>
      <c r="C49" s="39">
        <f t="shared" si="4"/>
        <v>534</v>
      </c>
      <c r="D49" s="40" t="s">
        <v>56</v>
      </c>
      <c r="E49" s="40">
        <v>297</v>
      </c>
      <c r="F49" s="40">
        <f t="shared" si="5"/>
        <v>299</v>
      </c>
      <c r="G49" s="41"/>
      <c r="H49" s="39"/>
      <c r="I49" s="39"/>
      <c r="J49" s="40"/>
      <c r="K49" s="40"/>
      <c r="L49" s="40"/>
    </row>
    <row r="50" spans="1:12" ht="12.75">
      <c r="A50" s="38" t="s">
        <v>54</v>
      </c>
      <c r="B50" s="39">
        <v>0</v>
      </c>
      <c r="C50" s="39">
        <f t="shared" si="4"/>
        <v>571</v>
      </c>
      <c r="D50" s="38" t="s">
        <v>54</v>
      </c>
      <c r="E50" s="40">
        <v>1800</v>
      </c>
      <c r="F50" s="40">
        <f t="shared" si="5"/>
        <v>1204</v>
      </c>
      <c r="G50" s="38"/>
      <c r="H50" s="39"/>
      <c r="I50" s="39"/>
      <c r="J50" s="38"/>
      <c r="K50" s="40"/>
      <c r="L50" s="40"/>
    </row>
    <row r="51" spans="1:12" ht="12.75">
      <c r="A51" s="26"/>
      <c r="B51" s="3"/>
      <c r="C51" s="21"/>
      <c r="D51" s="26"/>
      <c r="E51" s="26"/>
      <c r="F51" s="32"/>
      <c r="G51" s="26"/>
      <c r="H51" s="3"/>
      <c r="I51" s="21"/>
      <c r="J51" s="26"/>
      <c r="K51" s="26"/>
      <c r="L51" s="32"/>
    </row>
    <row r="52" spans="1:12" ht="12.75">
      <c r="A52" s="26"/>
      <c r="B52" s="3"/>
      <c r="C52" s="21"/>
      <c r="D52" s="26"/>
      <c r="E52" s="26"/>
      <c r="F52" s="32"/>
      <c r="G52" s="26"/>
      <c r="H52" s="3"/>
      <c r="I52" s="21"/>
      <c r="J52" s="26"/>
      <c r="K52" s="26"/>
      <c r="L52" s="32"/>
    </row>
    <row r="53" spans="1:12" ht="12.75">
      <c r="A53" s="96" t="s">
        <v>15</v>
      </c>
      <c r="B53" s="97"/>
      <c r="C53" s="97"/>
      <c r="D53" s="97"/>
      <c r="E53" s="97"/>
      <c r="F53" s="98"/>
      <c r="G53" s="96" t="s">
        <v>15</v>
      </c>
      <c r="H53" s="97"/>
      <c r="I53" s="97"/>
      <c r="J53" s="97"/>
      <c r="K53" s="97"/>
      <c r="L53" s="98"/>
    </row>
    <row r="54" spans="1:12" ht="12.75">
      <c r="A54" s="75" t="s">
        <v>31</v>
      </c>
      <c r="B54" s="76"/>
      <c r="C54" s="77"/>
      <c r="D54" s="75" t="s">
        <v>32</v>
      </c>
      <c r="E54" s="76"/>
      <c r="F54" s="77"/>
      <c r="G54" s="75" t="s">
        <v>31</v>
      </c>
      <c r="H54" s="76"/>
      <c r="I54" s="77"/>
      <c r="J54" s="75" t="s">
        <v>32</v>
      </c>
      <c r="K54" s="76"/>
      <c r="L54" s="77"/>
    </row>
    <row r="55" spans="1:12" ht="12.75">
      <c r="A55" s="78"/>
      <c r="B55" s="79"/>
      <c r="C55" s="80"/>
      <c r="D55" s="78"/>
      <c r="E55" s="79"/>
      <c r="F55" s="80"/>
      <c r="G55" s="78"/>
      <c r="H55" s="79"/>
      <c r="I55" s="80"/>
      <c r="J55" s="78"/>
      <c r="K55" s="79"/>
      <c r="L55" s="80"/>
    </row>
    <row r="56" spans="1:12" ht="12.75">
      <c r="A56" s="81" t="s">
        <v>59</v>
      </c>
      <c r="B56" s="82"/>
      <c r="C56" s="83"/>
      <c r="D56" s="87" t="s">
        <v>60</v>
      </c>
      <c r="E56" s="88"/>
      <c r="F56" s="89"/>
      <c r="G56" s="81" t="s">
        <v>65</v>
      </c>
      <c r="H56" s="82"/>
      <c r="I56" s="83"/>
      <c r="J56" s="87" t="s">
        <v>64</v>
      </c>
      <c r="K56" s="88"/>
      <c r="L56" s="89"/>
    </row>
    <row r="57" spans="1:12" ht="12.75">
      <c r="A57" s="84"/>
      <c r="B57" s="85"/>
      <c r="C57" s="86"/>
      <c r="D57" s="90"/>
      <c r="E57" s="91"/>
      <c r="F57" s="92"/>
      <c r="G57" s="84"/>
      <c r="H57" s="85"/>
      <c r="I57" s="86"/>
      <c r="J57" s="90"/>
      <c r="K57" s="91"/>
      <c r="L57" s="92"/>
    </row>
    <row r="58" spans="1:6" ht="12.75">
      <c r="A58" s="93" t="s">
        <v>16</v>
      </c>
      <c r="B58" s="93"/>
      <c r="C58" s="93"/>
      <c r="D58" s="93"/>
      <c r="E58" s="93"/>
      <c r="F58" s="93"/>
    </row>
    <row r="59" spans="1:6" ht="12.75">
      <c r="A59" s="94">
        <v>44465</v>
      </c>
      <c r="B59" s="95"/>
      <c r="C59" s="95"/>
      <c r="D59" s="94">
        <v>44465</v>
      </c>
      <c r="E59" s="95"/>
      <c r="F59" s="95"/>
    </row>
    <row r="60" spans="1:6" ht="12.75">
      <c r="A60" s="95" t="s">
        <v>10</v>
      </c>
      <c r="B60" s="95"/>
      <c r="C60" s="95"/>
      <c r="D60" s="95" t="s">
        <v>11</v>
      </c>
      <c r="E60" s="95"/>
      <c r="F60" s="95"/>
    </row>
    <row r="61" spans="1:6" ht="12.75">
      <c r="A61" s="25" t="s">
        <v>1</v>
      </c>
      <c r="B61" s="25" t="s">
        <v>13</v>
      </c>
      <c r="C61" s="25" t="s">
        <v>14</v>
      </c>
      <c r="D61" s="25" t="s">
        <v>1</v>
      </c>
      <c r="E61" s="25" t="s">
        <v>13</v>
      </c>
      <c r="F61" s="25" t="s">
        <v>14</v>
      </c>
    </row>
    <row r="62" spans="1:6" ht="12.75">
      <c r="A62" s="40" t="s">
        <v>50</v>
      </c>
      <c r="B62" s="39">
        <v>42</v>
      </c>
      <c r="C62" s="39">
        <f aca="true" t="shared" si="8" ref="C62:C67">ABS(40-B62)</f>
        <v>2</v>
      </c>
      <c r="D62" s="42" t="s">
        <v>62</v>
      </c>
      <c r="E62" s="42">
        <v>1968</v>
      </c>
      <c r="F62" s="42">
        <f aca="true" t="shared" si="9" ref="F62:F67">ABS(1968-E62)</f>
        <v>0</v>
      </c>
    </row>
    <row r="63" spans="1:6" ht="12.75">
      <c r="A63" s="42" t="s">
        <v>69</v>
      </c>
      <c r="B63" s="44">
        <v>38</v>
      </c>
      <c r="C63" s="44">
        <f t="shared" si="8"/>
        <v>2</v>
      </c>
      <c r="D63" s="40" t="s">
        <v>28</v>
      </c>
      <c r="E63" s="40">
        <v>1967</v>
      </c>
      <c r="F63" s="40">
        <f t="shared" si="9"/>
        <v>1</v>
      </c>
    </row>
    <row r="64" spans="1:6" ht="12.75">
      <c r="A64" s="40" t="s">
        <v>68</v>
      </c>
      <c r="B64" s="39">
        <v>52</v>
      </c>
      <c r="C64" s="39">
        <f t="shared" si="8"/>
        <v>12</v>
      </c>
      <c r="D64" s="40" t="s">
        <v>69</v>
      </c>
      <c r="E64" s="40">
        <v>1966</v>
      </c>
      <c r="F64" s="40">
        <f t="shared" si="9"/>
        <v>2</v>
      </c>
    </row>
    <row r="65" spans="1:6" ht="12.75">
      <c r="A65" s="40" t="s">
        <v>62</v>
      </c>
      <c r="B65" s="39">
        <v>22</v>
      </c>
      <c r="C65" s="39">
        <f t="shared" si="8"/>
        <v>18</v>
      </c>
      <c r="D65" s="40" t="s">
        <v>30</v>
      </c>
      <c r="E65" s="40">
        <v>1965</v>
      </c>
      <c r="F65" s="40">
        <f t="shared" si="9"/>
        <v>3</v>
      </c>
    </row>
    <row r="66" spans="1:6" ht="12.75">
      <c r="A66" s="40" t="s">
        <v>30</v>
      </c>
      <c r="B66" s="39">
        <v>62</v>
      </c>
      <c r="C66" s="39">
        <f t="shared" si="8"/>
        <v>22</v>
      </c>
      <c r="D66" s="40" t="s">
        <v>50</v>
      </c>
      <c r="E66" s="40">
        <v>1964</v>
      </c>
      <c r="F66" s="40">
        <f t="shared" si="9"/>
        <v>4</v>
      </c>
    </row>
    <row r="67" spans="1:6" ht="12.75">
      <c r="A67" s="40" t="s">
        <v>28</v>
      </c>
      <c r="B67" s="39">
        <v>63</v>
      </c>
      <c r="C67" s="39">
        <f t="shared" si="8"/>
        <v>23</v>
      </c>
      <c r="D67" s="40" t="s">
        <v>68</v>
      </c>
      <c r="E67" s="40">
        <v>0</v>
      </c>
      <c r="F67" s="40">
        <f t="shared" si="9"/>
        <v>1968</v>
      </c>
    </row>
    <row r="68" spans="1:6" ht="12.75">
      <c r="A68" s="41"/>
      <c r="B68" s="39"/>
      <c r="C68" s="39"/>
      <c r="D68" s="40"/>
      <c r="E68" s="40"/>
      <c r="F68" s="40"/>
    </row>
    <row r="69" spans="1:6" ht="12.75">
      <c r="A69" s="38"/>
      <c r="B69" s="39"/>
      <c r="C69" s="39"/>
      <c r="D69" s="38"/>
      <c r="E69" s="40"/>
      <c r="F69" s="40"/>
    </row>
    <row r="70" spans="1:6" ht="12.75">
      <c r="A70" s="26"/>
      <c r="B70" s="3"/>
      <c r="C70" s="21"/>
      <c r="D70" s="26"/>
      <c r="E70" s="26"/>
      <c r="F70" s="32"/>
    </row>
    <row r="71" spans="1:6" ht="12.75">
      <c r="A71" s="26"/>
      <c r="B71" s="3"/>
      <c r="C71" s="21"/>
      <c r="D71" s="26"/>
      <c r="E71" s="26"/>
      <c r="F71" s="32"/>
    </row>
    <row r="72" spans="1:6" ht="12.75">
      <c r="A72" s="96" t="s">
        <v>15</v>
      </c>
      <c r="B72" s="97"/>
      <c r="C72" s="97"/>
      <c r="D72" s="97"/>
      <c r="E72" s="97"/>
      <c r="F72" s="98"/>
    </row>
    <row r="73" spans="1:6" ht="12.75">
      <c r="A73" s="75" t="s">
        <v>31</v>
      </c>
      <c r="B73" s="76"/>
      <c r="C73" s="77"/>
      <c r="D73" s="75" t="s">
        <v>32</v>
      </c>
      <c r="E73" s="76"/>
      <c r="F73" s="77"/>
    </row>
    <row r="74" spans="1:6" ht="12.75">
      <c r="A74" s="78"/>
      <c r="B74" s="79"/>
      <c r="C74" s="80"/>
      <c r="D74" s="78"/>
      <c r="E74" s="79"/>
      <c r="F74" s="80"/>
    </row>
    <row r="75" spans="1:6" ht="12.75">
      <c r="A75" s="81" t="s">
        <v>70</v>
      </c>
      <c r="B75" s="82"/>
      <c r="C75" s="83"/>
      <c r="D75" s="87" t="s">
        <v>71</v>
      </c>
      <c r="E75" s="88"/>
      <c r="F75" s="89"/>
    </row>
    <row r="76" spans="1:6" ht="12.75">
      <c r="A76" s="84"/>
      <c r="B76" s="85"/>
      <c r="C76" s="86"/>
      <c r="D76" s="90"/>
      <c r="E76" s="91"/>
      <c r="F76" s="92"/>
    </row>
  </sheetData>
  <sheetProtection/>
  <mergeCells count="70"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G35:I36"/>
    <mergeCell ref="J35:L36"/>
    <mergeCell ref="G37:I38"/>
    <mergeCell ref="J37:L38"/>
    <mergeCell ref="G20:L20"/>
    <mergeCell ref="G21:I21"/>
    <mergeCell ref="J21:L21"/>
    <mergeCell ref="G22:I22"/>
    <mergeCell ref="J22:L22"/>
    <mergeCell ref="G34:L34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G16:I17"/>
    <mergeCell ref="J16:L17"/>
    <mergeCell ref="G18:I19"/>
    <mergeCell ref="J18:L19"/>
    <mergeCell ref="G1:L1"/>
    <mergeCell ref="G2:I2"/>
    <mergeCell ref="J2:L2"/>
    <mergeCell ref="G3:I3"/>
    <mergeCell ref="J3:L3"/>
    <mergeCell ref="G15:L15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G54:I55"/>
    <mergeCell ref="J54:L55"/>
    <mergeCell ref="G56:I57"/>
    <mergeCell ref="J56:L57"/>
    <mergeCell ref="G39:L39"/>
    <mergeCell ref="G40:I40"/>
    <mergeCell ref="J40:L40"/>
    <mergeCell ref="G41:I41"/>
    <mergeCell ref="J41:L41"/>
    <mergeCell ref="G53:L53"/>
    <mergeCell ref="A73:C74"/>
    <mergeCell ref="D73:F74"/>
    <mergeCell ref="A75:C76"/>
    <mergeCell ref="D75:F76"/>
    <mergeCell ref="A58:F58"/>
    <mergeCell ref="A59:C59"/>
    <mergeCell ref="D59:F59"/>
    <mergeCell ref="A60:C60"/>
    <mergeCell ref="D60:F60"/>
    <mergeCell ref="A72:F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2021-10-03T18:39:18Z</dcterms:modified>
  <cp:category/>
  <cp:version/>
  <cp:contentType/>
  <cp:contentStatus/>
</cp:coreProperties>
</file>