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<sst xmlns="http://schemas.openxmlformats.org/spreadsheetml/2006/main" count="425" uniqueCount="112">
  <si>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</si>
  <si>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</si>
  <si>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</si>
  <si>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</si>
  <si>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</si>
  <si>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</si>
  <si>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</si>
  <si>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</si>
  <si>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</si>
  <si>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</si>
  <si>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</si>
  <si>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</si>
  <si>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</si>
  <si>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</si>
  <si>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</si>
  <si>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</si>
  <si>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</si>
  <si>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</si>
  <si>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</si>
  <si>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</si>
  <si>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</si>
  <si>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</si>
  <si>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</si>
  <si>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</si>
  <si>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</si>
  <si>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</si>
  <si>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</si>
  <si>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</si>
  <si>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</si>
  <si>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4 SMARTIES AND A TUBE</t>
  </si>
  <si>
    <t>Wipe out High</t>
  </si>
  <si>
    <t>Wipe Out Low</t>
  </si>
  <si>
    <t>ONLY HERE FOR THE BEER</t>
  </si>
  <si>
    <t>LOGOS</t>
  </si>
  <si>
    <t xml:space="preserve">CHALFONTS </t>
  </si>
  <si>
    <t>INSOMNIACS</t>
  </si>
  <si>
    <t>REVELLERS</t>
  </si>
  <si>
    <t>COMMUNAL PEN</t>
  </si>
  <si>
    <t>DUCKING USELESS</t>
  </si>
  <si>
    <t>RED BANNANAS</t>
  </si>
  <si>
    <t>VODKA</t>
  </si>
  <si>
    <t>TABLE 30</t>
  </si>
  <si>
    <t>NO HOPERS</t>
  </si>
  <si>
    <t>OLD CROCS</t>
  </si>
  <si>
    <t>YORKSHRE PUDDINGS</t>
  </si>
  <si>
    <t>ANDREW AGED 10</t>
  </si>
  <si>
    <t>DUCKING USELESS = 2</t>
  </si>
  <si>
    <t>CHALFONTS 13</t>
  </si>
  <si>
    <t>ALWAYS LAST</t>
  </si>
  <si>
    <t>3 MINUS JACK</t>
  </si>
  <si>
    <t>UNIVERSALLY CHALLANGED</t>
  </si>
  <si>
    <t>BUS</t>
  </si>
  <si>
    <t>LOVELY JONES</t>
  </si>
  <si>
    <t>The Forge Inn - Glenfield - Sunday Night Quiz League #60</t>
  </si>
  <si>
    <t>DATA LOST</t>
  </si>
  <si>
    <t>CARR</t>
  </si>
  <si>
    <t>JOSH</t>
  </si>
  <si>
    <t>LAST PLACE</t>
  </si>
  <si>
    <t>WAMM</t>
  </si>
  <si>
    <t>QURAN TEAM</t>
  </si>
  <si>
    <t>QUIZZY RASCAL</t>
  </si>
  <si>
    <t>JOSH = 6</t>
  </si>
  <si>
    <t>QURANT TEAM &amp; CHALFONTS = 14</t>
  </si>
  <si>
    <t>QUIZZE RASCAL</t>
  </si>
  <si>
    <t>TOP 5'S</t>
  </si>
  <si>
    <t>FAMOUD FACES</t>
  </si>
  <si>
    <t>DINGBATS</t>
  </si>
  <si>
    <t>ROOM TEMPERATURE CHOCOLATE</t>
  </si>
  <si>
    <t>RY TAI</t>
  </si>
  <si>
    <t>DORIS DYNAMOS</t>
  </si>
  <si>
    <t>ROOM TEMPERTUR CHOCOLATE = 4</t>
  </si>
  <si>
    <r>
      <rPr>
        <sz val="10"/>
        <color indexed="10"/>
        <rFont val="Arial"/>
        <family val="2"/>
      </rPr>
      <t>DORIS DYNAMO</t>
    </r>
    <r>
      <rPr>
        <sz val="10"/>
        <rFont val="Arial"/>
        <family val="2"/>
      </rPr>
      <t xml:space="preserve"> &amp; CHALFONTS =11</t>
    </r>
  </si>
  <si>
    <t>ROOM TEMPERATURE CHOCOALTE</t>
  </si>
  <si>
    <t>FAMOUS FACES</t>
  </si>
  <si>
    <t>THE FORGIES</t>
  </si>
  <si>
    <t>DENIMEMS</t>
  </si>
  <si>
    <t>CHUCLEQUIZZERS</t>
  </si>
  <si>
    <t>5TH WHEEL</t>
  </si>
  <si>
    <t>IZZY WHIZZY</t>
  </si>
  <si>
    <t>LAST AGAIN</t>
  </si>
  <si>
    <t>FORGIES = 1</t>
  </si>
  <si>
    <t>HERE FOR THE BEER 13</t>
  </si>
  <si>
    <t>IZZY WIZZY</t>
  </si>
  <si>
    <t>CHUCKLEQUIZERS</t>
  </si>
  <si>
    <t>GIVER</t>
  </si>
  <si>
    <t>RECEIVER</t>
  </si>
  <si>
    <t>ANDY</t>
  </si>
  <si>
    <t>COLDY</t>
  </si>
  <si>
    <t>LOUISE</t>
  </si>
  <si>
    <t>PAUL</t>
  </si>
  <si>
    <t>ABBE</t>
  </si>
  <si>
    <t>MIKE</t>
  </si>
  <si>
    <t>RAYCH</t>
  </si>
  <si>
    <t>SEV</t>
  </si>
  <si>
    <t>JEN</t>
  </si>
  <si>
    <t>TREACLE SPONGE</t>
  </si>
  <si>
    <t>RED BANNNAN</t>
  </si>
  <si>
    <t>YORKSHIRE PUDDINGS</t>
  </si>
  <si>
    <t>SONG LYRICS</t>
  </si>
  <si>
    <t>RED BANNANA = 8</t>
  </si>
  <si>
    <t xml:space="preserve">4 SMARTIES AND A TUBE = 13 </t>
  </si>
  <si>
    <t>AL SHABAB</t>
  </si>
  <si>
    <t>THE NUGGETS</t>
  </si>
  <si>
    <t>last again 3</t>
  </si>
  <si>
    <t>nuggets 14</t>
  </si>
  <si>
    <t>NUGGETS</t>
  </si>
  <si>
    <t>TRECLE SPONGE</t>
  </si>
  <si>
    <t>QUIZ WHITTY</t>
  </si>
  <si>
    <t>DORRIS DYNAMOS</t>
  </si>
  <si>
    <t>QUIZ WHITTY (2)</t>
  </si>
  <si>
    <t>CHALFONTS (LOSER) &amp; DORRIS DYNOMOS (WINNER) = 14</t>
  </si>
  <si>
    <t>ANAGRAMS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</si>
</sst>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2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85" zoomScaleNormal="85" zoomScalePageLayoutView="0" workbookViewId="0" topLeftCell="A1">
      <selection activeCell="A5" sqref="A5:IV5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0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2.75">
      <c r="A2" s="63" t="s">
        <v>8</v>
      </c>
      <c r="B2" s="64"/>
      <c r="C2" s="64"/>
      <c r="D2" s="64"/>
      <c r="E2" s="64"/>
      <c r="F2" s="64"/>
      <c r="G2" s="64"/>
      <c r="H2" s="65">
        <v>7</v>
      </c>
      <c r="I2" s="65"/>
      <c r="J2" s="65"/>
      <c r="K2" s="65"/>
      <c r="L2" s="65"/>
      <c r="M2" s="66"/>
      <c r="N2"/>
    </row>
    <row r="3" spans="1:14" ht="12.75" customHeight="1">
      <c r="A3" s="67" t="s">
        <v>0</v>
      </c>
      <c r="B3" s="69" t="s">
        <v>1</v>
      </c>
      <c r="C3" s="28"/>
      <c r="D3" s="71" t="s">
        <v>12</v>
      </c>
      <c r="E3" s="71"/>
      <c r="F3" s="71"/>
      <c r="G3" s="71"/>
      <c r="H3" s="71"/>
      <c r="I3" s="71"/>
      <c r="J3" s="71"/>
      <c r="K3" s="71"/>
      <c r="L3" s="71"/>
      <c r="M3" s="67" t="s">
        <v>2</v>
      </c>
      <c r="N3" s="7" t="s">
        <v>6</v>
      </c>
    </row>
    <row r="4" spans="1:14" ht="12.75">
      <c r="A4" s="68"/>
      <c r="B4" s="70"/>
      <c r="C4" s="29" t="s">
        <v>19</v>
      </c>
      <c r="D4" s="2">
        <v>44479</v>
      </c>
      <c r="E4" s="2">
        <f>D4+7</f>
        <v>44486</v>
      </c>
      <c r="F4" s="2">
        <f aca="true" t="shared" si="0" ref="F4:L4">E4+7</f>
        <v>44493</v>
      </c>
      <c r="G4" s="2">
        <f t="shared" si="0"/>
        <v>44500</v>
      </c>
      <c r="H4" s="2">
        <f t="shared" si="0"/>
        <v>44507</v>
      </c>
      <c r="I4" s="2">
        <f t="shared" si="0"/>
        <v>44514</v>
      </c>
      <c r="J4" s="2">
        <f t="shared" si="0"/>
        <v>44521</v>
      </c>
      <c r="K4" s="2">
        <f t="shared" si="0"/>
        <v>44528</v>
      </c>
      <c r="L4" s="2">
        <f t="shared" si="0"/>
        <v>44535</v>
      </c>
      <c r="M4" s="68"/>
      <c r="N4" s="7" t="s">
        <v>7</v>
      </c>
    </row>
    <row r="5" spans="1:14" s="22" customFormat="1" ht="12.75" customHeight="1">
      <c r="A5" s="23">
        <v>1</v>
      </c>
      <c r="B5" s="30" t="s">
        <v>34</v>
      </c>
      <c r="C5" s="20">
        <f>COUNTIF(D5:L5,"&lt;&gt;")</f>
        <v>8</v>
      </c>
      <c r="D5" s="3">
        <v>53</v>
      </c>
      <c r="E5" s="36"/>
      <c r="F5" s="23">
        <v>60</v>
      </c>
      <c r="G5" s="40">
        <v>59.5</v>
      </c>
      <c r="H5" s="23">
        <v>50</v>
      </c>
      <c r="I5" s="3">
        <v>54.5</v>
      </c>
      <c r="J5" s="3">
        <v>47</v>
      </c>
      <c r="K5" s="3">
        <v>55.5</v>
      </c>
      <c r="L5" s="3">
        <v>65.5</v>
      </c>
      <c r="M5" s="3">
        <f>SUM(D5:L5)</f>
        <v>445</v>
      </c>
      <c r="N5" s="21">
        <f aca="true" t="shared" si="1" ref="N5:N15">M5/C5</f>
        <v>55.625</v>
      </c>
    </row>
    <row r="6" spans="1:14" s="22" customFormat="1" ht="12.75">
      <c r="A6" s="23">
        <f aca="true" t="shared" si="2" ref="A6:A44">A5+1</f>
        <v>2</v>
      </c>
      <c r="B6" s="34" t="s">
        <v>29</v>
      </c>
      <c r="C6" s="20">
        <f aca="true" t="shared" si="3" ref="C6:C44">COUNTIF(D6:L6,"&lt;&gt;")</f>
        <v>8</v>
      </c>
      <c r="D6" s="3">
        <v>49</v>
      </c>
      <c r="E6" s="36"/>
      <c r="F6" s="23">
        <v>55.5</v>
      </c>
      <c r="G6" s="40">
        <v>49</v>
      </c>
      <c r="H6" s="23">
        <v>49</v>
      </c>
      <c r="I6" s="3">
        <v>53.5</v>
      </c>
      <c r="J6" s="3">
        <v>54.5</v>
      </c>
      <c r="K6" s="3">
        <v>53</v>
      </c>
      <c r="L6" s="3">
        <v>64</v>
      </c>
      <c r="M6" s="3">
        <f>SUM(D6:L6)</f>
        <v>427.5</v>
      </c>
      <c r="N6" s="21">
        <f t="shared" si="1"/>
        <v>53.4375</v>
      </c>
    </row>
    <row r="7" spans="1:14" s="22" customFormat="1" ht="12.75">
      <c r="A7" s="23">
        <f t="shared" si="2"/>
        <v>3</v>
      </c>
      <c r="B7" s="34" t="s">
        <v>32</v>
      </c>
      <c r="C7" s="20">
        <f t="shared" si="3"/>
        <v>8</v>
      </c>
      <c r="D7" s="3">
        <v>39.5</v>
      </c>
      <c r="E7" s="36"/>
      <c r="F7" s="23">
        <v>51.5</v>
      </c>
      <c r="G7" s="40">
        <v>56.5</v>
      </c>
      <c r="H7" s="23">
        <v>46.5</v>
      </c>
      <c r="I7" s="3">
        <v>53.5</v>
      </c>
      <c r="J7" s="3">
        <v>55</v>
      </c>
      <c r="K7" s="3">
        <v>57</v>
      </c>
      <c r="L7" s="3">
        <v>58</v>
      </c>
      <c r="M7" s="3">
        <f>SUM(D7:L7)</f>
        <v>417.5</v>
      </c>
      <c r="N7" s="21">
        <f t="shared" si="1"/>
        <v>52.1875</v>
      </c>
    </row>
    <row r="8" spans="1:14" s="22" customFormat="1" ht="12" customHeight="1">
      <c r="A8" s="23">
        <f t="shared" si="2"/>
        <v>4</v>
      </c>
      <c r="B8" s="34" t="s">
        <v>28</v>
      </c>
      <c r="C8" s="20">
        <f t="shared" si="3"/>
        <v>5</v>
      </c>
      <c r="D8" s="3"/>
      <c r="E8" s="36"/>
      <c r="F8" s="23">
        <v>43</v>
      </c>
      <c r="G8" s="40">
        <v>49.5</v>
      </c>
      <c r="H8" s="23">
        <v>46</v>
      </c>
      <c r="I8" s="35">
        <v>51</v>
      </c>
      <c r="J8" s="3"/>
      <c r="K8" s="3"/>
      <c r="L8" s="3">
        <v>67.5</v>
      </c>
      <c r="M8" s="3">
        <f>SUM(D8:L8)</f>
        <v>257</v>
      </c>
      <c r="N8" s="21">
        <f t="shared" si="1"/>
        <v>51.4</v>
      </c>
    </row>
    <row r="9" spans="1:14" s="22" customFormat="1" ht="12.75">
      <c r="A9" s="23">
        <f t="shared" si="2"/>
        <v>5</v>
      </c>
      <c r="B9" s="32" t="s">
        <v>59</v>
      </c>
      <c r="C9" s="20">
        <f t="shared" si="3"/>
        <v>4</v>
      </c>
      <c r="D9" s="3"/>
      <c r="E9" s="36"/>
      <c r="F9" s="23"/>
      <c r="G9" s="40">
        <v>55</v>
      </c>
      <c r="H9" s="23">
        <v>50</v>
      </c>
      <c r="I9" s="3">
        <v>53</v>
      </c>
      <c r="J9" s="3">
        <v>53</v>
      </c>
      <c r="K9" s="3"/>
      <c r="L9" s="3"/>
      <c r="M9" s="3">
        <f>SUM(D9:L9)</f>
        <v>211</v>
      </c>
      <c r="N9" s="21">
        <f t="shared" si="1"/>
        <v>52.75</v>
      </c>
    </row>
    <row r="10" spans="1:14" s="22" customFormat="1" ht="12.75">
      <c r="A10" s="23">
        <f t="shared" si="2"/>
        <v>6</v>
      </c>
      <c r="B10" s="34" t="s">
        <v>45</v>
      </c>
      <c r="C10" s="20">
        <f t="shared" si="3"/>
        <v>4</v>
      </c>
      <c r="D10" s="3"/>
      <c r="E10" s="36"/>
      <c r="F10" s="23">
        <v>52</v>
      </c>
      <c r="G10" s="40"/>
      <c r="H10" s="23"/>
      <c r="I10" s="3">
        <v>45</v>
      </c>
      <c r="J10" s="3"/>
      <c r="K10" s="3">
        <v>35</v>
      </c>
      <c r="L10" s="3">
        <v>44.5</v>
      </c>
      <c r="M10" s="3">
        <f>SUM(D10:L10)</f>
        <v>176.5</v>
      </c>
      <c r="N10" s="21">
        <f t="shared" si="1"/>
        <v>44.125</v>
      </c>
    </row>
    <row r="11" spans="1:14" s="22" customFormat="1" ht="12.75">
      <c r="A11" s="23">
        <f t="shared" si="2"/>
        <v>7</v>
      </c>
      <c r="B11" s="32" t="s">
        <v>82</v>
      </c>
      <c r="C11" s="20">
        <f t="shared" si="3"/>
        <v>3</v>
      </c>
      <c r="D11" s="3"/>
      <c r="E11" s="36"/>
      <c r="F11" s="23"/>
      <c r="G11" s="40"/>
      <c r="H11" s="23"/>
      <c r="I11" s="3">
        <v>47.5</v>
      </c>
      <c r="J11" s="3">
        <v>48.5</v>
      </c>
      <c r="K11" s="3"/>
      <c r="L11" s="3">
        <v>46</v>
      </c>
      <c r="M11" s="3">
        <f>SUM(D11:L11)</f>
        <v>142</v>
      </c>
      <c r="N11" s="21">
        <f t="shared" si="1"/>
        <v>47.333333333333336</v>
      </c>
    </row>
    <row r="12" spans="1:14" s="22" customFormat="1" ht="12.75">
      <c r="A12" s="23">
        <f t="shared" si="2"/>
        <v>8</v>
      </c>
      <c r="B12" s="34" t="s">
        <v>39</v>
      </c>
      <c r="C12" s="20">
        <f t="shared" si="3"/>
        <v>3</v>
      </c>
      <c r="D12" s="3"/>
      <c r="E12" s="36"/>
      <c r="F12" s="23">
        <v>48</v>
      </c>
      <c r="G12" s="40">
        <v>46.5</v>
      </c>
      <c r="H12" s="23"/>
      <c r="I12" s="3"/>
      <c r="J12" s="3">
        <v>45</v>
      </c>
      <c r="K12" s="3"/>
      <c r="L12" s="3"/>
      <c r="M12" s="3">
        <f>SUM(D12:L12)</f>
        <v>139.5</v>
      </c>
      <c r="N12" s="21">
        <f t="shared" si="1"/>
        <v>46.5</v>
      </c>
    </row>
    <row r="13" spans="1:14" s="22" customFormat="1" ht="12.75">
      <c r="A13" s="23">
        <f t="shared" si="2"/>
        <v>9</v>
      </c>
      <c r="B13" s="32" t="s">
        <v>79</v>
      </c>
      <c r="C13" s="20">
        <f t="shared" si="3"/>
        <v>4</v>
      </c>
      <c r="D13" s="3"/>
      <c r="E13" s="36"/>
      <c r="F13" s="23"/>
      <c r="G13" s="40"/>
      <c r="H13" s="23"/>
      <c r="I13" s="3">
        <v>27.5</v>
      </c>
      <c r="J13" s="3">
        <v>43</v>
      </c>
      <c r="K13" s="3">
        <v>21</v>
      </c>
      <c r="L13" s="3">
        <v>38.5</v>
      </c>
      <c r="M13" s="3">
        <f>SUM(D13:L13)</f>
        <v>130</v>
      </c>
      <c r="N13" s="21">
        <f t="shared" si="1"/>
        <v>32.5</v>
      </c>
    </row>
    <row r="14" spans="1:14" s="22" customFormat="1" ht="12.75">
      <c r="A14" s="23">
        <f t="shared" si="2"/>
        <v>10</v>
      </c>
      <c r="B14" s="32" t="s">
        <v>105</v>
      </c>
      <c r="C14" s="20">
        <f t="shared" si="3"/>
        <v>2</v>
      </c>
      <c r="D14" s="3"/>
      <c r="E14" s="36"/>
      <c r="F14" s="23"/>
      <c r="G14" s="40"/>
      <c r="H14" s="23"/>
      <c r="I14" s="3"/>
      <c r="J14" s="3"/>
      <c r="K14" s="3">
        <v>60</v>
      </c>
      <c r="L14" s="3">
        <v>62</v>
      </c>
      <c r="M14" s="3">
        <f>SUM(D14:L14)</f>
        <v>122</v>
      </c>
      <c r="N14" s="21">
        <f t="shared" si="1"/>
        <v>61</v>
      </c>
    </row>
    <row r="15" spans="1:14" s="22" customFormat="1" ht="12.75">
      <c r="A15" s="23">
        <f t="shared" si="2"/>
        <v>11</v>
      </c>
      <c r="B15" s="34" t="s">
        <v>95</v>
      </c>
      <c r="C15" s="20">
        <f t="shared" si="3"/>
        <v>3</v>
      </c>
      <c r="D15" s="3"/>
      <c r="E15" s="36"/>
      <c r="F15" s="23"/>
      <c r="G15" s="40"/>
      <c r="H15" s="23"/>
      <c r="I15" s="3"/>
      <c r="J15" s="3">
        <v>41.5</v>
      </c>
      <c r="K15" s="3">
        <v>32</v>
      </c>
      <c r="L15" s="3">
        <v>42.5</v>
      </c>
      <c r="M15" s="3">
        <f>SUM(D15:L15)</f>
        <v>116</v>
      </c>
      <c r="N15" s="21">
        <f t="shared" si="1"/>
        <v>38.666666666666664</v>
      </c>
    </row>
    <row r="16" spans="1:14" s="22" customFormat="1" ht="12.75">
      <c r="A16" s="23">
        <f t="shared" si="2"/>
        <v>12</v>
      </c>
      <c r="B16" s="34" t="s">
        <v>44</v>
      </c>
      <c r="C16" s="20">
        <f t="shared" si="3"/>
        <v>2</v>
      </c>
      <c r="D16" s="3"/>
      <c r="E16" s="36"/>
      <c r="F16" s="23">
        <v>51.5</v>
      </c>
      <c r="G16" s="40"/>
      <c r="H16" s="23"/>
      <c r="I16" s="3"/>
      <c r="J16" s="3">
        <v>51</v>
      </c>
      <c r="K16" s="3"/>
      <c r="L16" s="3"/>
      <c r="M16" s="3">
        <f>SUM(D16:L16)</f>
        <v>102.5</v>
      </c>
      <c r="N16" s="21">
        <f aca="true" t="shared" si="4" ref="N16:N44">M16/C16</f>
        <v>51.25</v>
      </c>
    </row>
    <row r="17" spans="1:14" s="22" customFormat="1" ht="12.75">
      <c r="A17" s="23">
        <f t="shared" si="2"/>
        <v>13</v>
      </c>
      <c r="B17" s="34" t="s">
        <v>43</v>
      </c>
      <c r="C17" s="20">
        <f t="shared" si="3"/>
        <v>2</v>
      </c>
      <c r="D17" s="3"/>
      <c r="E17" s="36"/>
      <c r="F17" s="23">
        <v>36</v>
      </c>
      <c r="G17" s="40"/>
      <c r="H17" s="23">
        <v>50.5</v>
      </c>
      <c r="I17" s="3"/>
      <c r="J17" s="3"/>
      <c r="K17" s="3"/>
      <c r="L17" s="3"/>
      <c r="M17" s="3">
        <f>SUM(D17:L17)</f>
        <v>86.5</v>
      </c>
      <c r="N17" s="21">
        <f t="shared" si="4"/>
        <v>43.25</v>
      </c>
    </row>
    <row r="18" spans="1:14" s="22" customFormat="1" ht="12.75">
      <c r="A18" s="23">
        <f t="shared" si="2"/>
        <v>14</v>
      </c>
      <c r="B18" s="30" t="s">
        <v>108</v>
      </c>
      <c r="C18" s="20">
        <f t="shared" si="3"/>
        <v>1</v>
      </c>
      <c r="D18" s="3"/>
      <c r="E18" s="36"/>
      <c r="F18" s="23"/>
      <c r="G18" s="40"/>
      <c r="H18" s="23"/>
      <c r="I18" s="3"/>
      <c r="J18" s="3"/>
      <c r="K18" s="3"/>
      <c r="L18" s="3">
        <v>57</v>
      </c>
      <c r="M18" s="3">
        <f>SUM(D18:L18)</f>
        <v>57</v>
      </c>
      <c r="N18" s="21">
        <f t="shared" si="4"/>
        <v>57</v>
      </c>
    </row>
    <row r="19" spans="1:14" s="22" customFormat="1" ht="12.75">
      <c r="A19" s="23">
        <f t="shared" si="2"/>
        <v>15</v>
      </c>
      <c r="B19" s="33" t="s">
        <v>37</v>
      </c>
      <c r="C19" s="20">
        <f t="shared" si="3"/>
        <v>1</v>
      </c>
      <c r="D19" s="3"/>
      <c r="E19" s="36"/>
      <c r="F19" s="23">
        <v>52</v>
      </c>
      <c r="G19" s="40"/>
      <c r="H19" s="23"/>
      <c r="I19" s="3"/>
      <c r="J19" s="3"/>
      <c r="K19" s="3"/>
      <c r="L19" s="3"/>
      <c r="M19" s="3">
        <f>SUM(D19:L19)</f>
        <v>52</v>
      </c>
      <c r="N19" s="21">
        <f t="shared" si="4"/>
        <v>52</v>
      </c>
    </row>
    <row r="20" spans="1:14" s="22" customFormat="1" ht="12.75">
      <c r="A20" s="23">
        <f t="shared" si="2"/>
        <v>16</v>
      </c>
      <c r="B20" s="32" t="s">
        <v>58</v>
      </c>
      <c r="C20" s="20">
        <f t="shared" si="3"/>
        <v>1</v>
      </c>
      <c r="D20" s="3"/>
      <c r="E20" s="36"/>
      <c r="F20" s="23"/>
      <c r="G20" s="40">
        <v>51.5</v>
      </c>
      <c r="H20" s="23"/>
      <c r="I20" s="3"/>
      <c r="J20" s="3"/>
      <c r="K20" s="3"/>
      <c r="L20" s="3"/>
      <c r="M20" s="3">
        <f>SUM(D20:L20)</f>
        <v>51.5</v>
      </c>
      <c r="N20" s="21">
        <f t="shared" si="4"/>
        <v>51.5</v>
      </c>
    </row>
    <row r="21" spans="1:14" s="22" customFormat="1" ht="12.75">
      <c r="A21" s="23">
        <f t="shared" si="2"/>
        <v>17</v>
      </c>
      <c r="B21" s="32" t="s">
        <v>35</v>
      </c>
      <c r="C21" s="20">
        <f t="shared" si="3"/>
        <v>1</v>
      </c>
      <c r="D21" s="3"/>
      <c r="E21" s="36"/>
      <c r="F21" s="23">
        <v>47.5</v>
      </c>
      <c r="G21" s="40"/>
      <c r="H21" s="23"/>
      <c r="I21" s="3"/>
      <c r="J21" s="3"/>
      <c r="K21" s="3"/>
      <c r="L21" s="3"/>
      <c r="M21" s="3">
        <f>SUM(D21:L21)</f>
        <v>47.5</v>
      </c>
      <c r="N21" s="21">
        <f t="shared" si="4"/>
        <v>47.5</v>
      </c>
    </row>
    <row r="22" spans="1:14" s="22" customFormat="1" ht="12.75">
      <c r="A22" s="23">
        <f t="shared" si="2"/>
        <v>18</v>
      </c>
      <c r="B22" s="34" t="s">
        <v>48</v>
      </c>
      <c r="C22" s="20">
        <f t="shared" si="3"/>
        <v>1</v>
      </c>
      <c r="D22" s="3">
        <v>45</v>
      </c>
      <c r="E22" s="36"/>
      <c r="F22" s="23"/>
      <c r="G22" s="40"/>
      <c r="H22" s="23"/>
      <c r="I22" s="3"/>
      <c r="J22" s="3"/>
      <c r="K22" s="3"/>
      <c r="L22" s="3"/>
      <c r="M22" s="3">
        <f>SUM(D22:L22)</f>
        <v>45</v>
      </c>
      <c r="N22" s="21">
        <f t="shared" si="4"/>
        <v>45</v>
      </c>
    </row>
    <row r="23" spans="1:14" s="22" customFormat="1" ht="12.75">
      <c r="A23" s="23">
        <f t="shared" si="2"/>
        <v>19</v>
      </c>
      <c r="B23" s="30" t="s">
        <v>36</v>
      </c>
      <c r="C23" s="20">
        <f t="shared" si="3"/>
        <v>1</v>
      </c>
      <c r="D23" s="3"/>
      <c r="E23" s="36"/>
      <c r="F23" s="23">
        <v>44.5</v>
      </c>
      <c r="G23" s="40"/>
      <c r="H23" s="23"/>
      <c r="I23" s="3"/>
      <c r="J23" s="3"/>
      <c r="K23" s="3"/>
      <c r="L23" s="3"/>
      <c r="M23" s="3">
        <f>SUM(D23:L23)</f>
        <v>44.5</v>
      </c>
      <c r="N23" s="21">
        <f t="shared" si="4"/>
        <v>44.5</v>
      </c>
    </row>
    <row r="24" spans="1:14" s="22" customFormat="1" ht="12.75">
      <c r="A24" s="23">
        <f t="shared" si="2"/>
        <v>20</v>
      </c>
      <c r="B24" s="32" t="s">
        <v>75</v>
      </c>
      <c r="C24" s="20">
        <f t="shared" si="3"/>
        <v>1</v>
      </c>
      <c r="D24" s="3"/>
      <c r="E24" s="36"/>
      <c r="F24" s="23"/>
      <c r="G24" s="40"/>
      <c r="H24" s="23"/>
      <c r="I24" s="3">
        <v>43.5</v>
      </c>
      <c r="J24" s="3"/>
      <c r="K24" s="3"/>
      <c r="L24" s="3"/>
      <c r="M24" s="3">
        <f>SUM(D24:L24)</f>
        <v>43.5</v>
      </c>
      <c r="N24" s="3">
        <f>SUM(E24:M24)</f>
        <v>87</v>
      </c>
    </row>
    <row r="25" spans="1:14" s="22" customFormat="1" ht="12.75">
      <c r="A25" s="23">
        <f t="shared" si="2"/>
        <v>21</v>
      </c>
      <c r="B25" s="30" t="s">
        <v>69</v>
      </c>
      <c r="C25" s="20">
        <f t="shared" si="3"/>
        <v>1</v>
      </c>
      <c r="D25" s="3"/>
      <c r="E25" s="36"/>
      <c r="F25" s="23"/>
      <c r="G25" s="40"/>
      <c r="H25" s="23">
        <v>43</v>
      </c>
      <c r="I25" s="3"/>
      <c r="J25" s="3"/>
      <c r="K25" s="3"/>
      <c r="L25" s="3"/>
      <c r="M25" s="3">
        <f>SUM(D25:L25)</f>
        <v>43</v>
      </c>
      <c r="N25" s="3">
        <f>SUM(E25:M25)</f>
        <v>86</v>
      </c>
    </row>
    <row r="26" spans="1:14" s="22" customFormat="1" ht="12.75">
      <c r="A26" s="23">
        <f t="shared" si="2"/>
        <v>22</v>
      </c>
      <c r="B26" s="32" t="s">
        <v>56</v>
      </c>
      <c r="C26" s="20">
        <f t="shared" si="3"/>
        <v>1</v>
      </c>
      <c r="D26" s="3"/>
      <c r="E26" s="36"/>
      <c r="F26" s="23"/>
      <c r="G26" s="40">
        <v>41.5</v>
      </c>
      <c r="H26" s="23"/>
      <c r="I26" s="3"/>
      <c r="J26" s="3"/>
      <c r="K26" s="3"/>
      <c r="L26" s="3"/>
      <c r="M26" s="3">
        <f>SUM(D26:L26)</f>
        <v>41.5</v>
      </c>
      <c r="N26" s="3">
        <f>SUM(E26:M26)</f>
        <v>83</v>
      </c>
    </row>
    <row r="27" spans="1:14" s="22" customFormat="1" ht="12.75">
      <c r="A27" s="23">
        <f t="shared" si="2"/>
        <v>23</v>
      </c>
      <c r="B27" s="32" t="s">
        <v>57</v>
      </c>
      <c r="C27" s="20">
        <f t="shared" si="3"/>
        <v>1</v>
      </c>
      <c r="D27" s="3"/>
      <c r="E27" s="36"/>
      <c r="F27" s="23"/>
      <c r="G27" s="40">
        <v>39</v>
      </c>
      <c r="H27" s="23"/>
      <c r="I27" s="3"/>
      <c r="J27" s="3"/>
      <c r="K27" s="3"/>
      <c r="L27" s="3"/>
      <c r="M27" s="3">
        <f>SUM(D27:L27)</f>
        <v>39</v>
      </c>
      <c r="N27" s="3">
        <f>SUM(E27:M27)</f>
        <v>78</v>
      </c>
    </row>
    <row r="28" spans="1:14" s="22" customFormat="1" ht="12.75">
      <c r="A28" s="23">
        <f t="shared" si="2"/>
        <v>24</v>
      </c>
      <c r="B28" s="32" t="s">
        <v>63</v>
      </c>
      <c r="C28" s="20">
        <f t="shared" si="3"/>
        <v>1</v>
      </c>
      <c r="D28" s="3"/>
      <c r="E28" s="36"/>
      <c r="F28" s="23"/>
      <c r="G28" s="40">
        <v>39</v>
      </c>
      <c r="H28" s="23"/>
      <c r="I28" s="3"/>
      <c r="J28" s="3"/>
      <c r="K28" s="3"/>
      <c r="L28" s="3"/>
      <c r="M28" s="3">
        <f>SUM(D28:L28)</f>
        <v>39</v>
      </c>
      <c r="N28" s="21">
        <f t="shared" si="4"/>
        <v>39</v>
      </c>
    </row>
    <row r="29" spans="1:14" s="22" customFormat="1" ht="12.75">
      <c r="A29" s="23">
        <f t="shared" si="2"/>
        <v>25</v>
      </c>
      <c r="B29" s="34" t="s">
        <v>41</v>
      </c>
      <c r="C29" s="20">
        <f t="shared" si="3"/>
        <v>1</v>
      </c>
      <c r="D29" s="3"/>
      <c r="E29" s="36"/>
      <c r="F29" s="23">
        <v>38.5</v>
      </c>
      <c r="G29" s="40"/>
      <c r="H29" s="23"/>
      <c r="I29" s="3"/>
      <c r="J29" s="3"/>
      <c r="K29" s="3"/>
      <c r="L29" s="3"/>
      <c r="M29" s="3">
        <f>SUM(D29:L29)</f>
        <v>38.5</v>
      </c>
      <c r="N29" s="21">
        <f t="shared" si="4"/>
        <v>38.5</v>
      </c>
    </row>
    <row r="30" spans="1:14" s="22" customFormat="1" ht="12.75">
      <c r="A30" s="23">
        <f t="shared" si="2"/>
        <v>26</v>
      </c>
      <c r="B30" s="34" t="s">
        <v>42</v>
      </c>
      <c r="C30" s="20">
        <f t="shared" si="3"/>
        <v>1</v>
      </c>
      <c r="D30" s="3"/>
      <c r="E30" s="36"/>
      <c r="F30" s="23">
        <v>38</v>
      </c>
      <c r="G30" s="40"/>
      <c r="H30" s="23"/>
      <c r="I30" s="3"/>
      <c r="J30" s="3"/>
      <c r="K30" s="3"/>
      <c r="L30" s="3"/>
      <c r="M30" s="3">
        <f>SUM(D30:L30)</f>
        <v>38</v>
      </c>
      <c r="N30" s="21">
        <f t="shared" si="4"/>
        <v>38</v>
      </c>
    </row>
    <row r="31" spans="1:14" s="22" customFormat="1" ht="12.75">
      <c r="A31" s="23">
        <f t="shared" si="2"/>
        <v>27</v>
      </c>
      <c r="B31" s="30" t="s">
        <v>60</v>
      </c>
      <c r="C31" s="20">
        <f t="shared" si="3"/>
        <v>1</v>
      </c>
      <c r="D31" s="3"/>
      <c r="E31" s="36"/>
      <c r="F31" s="23"/>
      <c r="G31" s="40"/>
      <c r="H31" s="23"/>
      <c r="I31" s="3"/>
      <c r="J31" s="3"/>
      <c r="K31" s="3"/>
      <c r="L31" s="3">
        <v>37.5</v>
      </c>
      <c r="M31" s="3">
        <f>SUM(D31:L31)</f>
        <v>37.5</v>
      </c>
      <c r="N31" s="21">
        <f t="shared" si="4"/>
        <v>37.5</v>
      </c>
    </row>
    <row r="32" spans="1:14" s="22" customFormat="1" ht="12.75">
      <c r="A32" s="23">
        <f t="shared" si="2"/>
        <v>28</v>
      </c>
      <c r="B32" s="34" t="s">
        <v>49</v>
      </c>
      <c r="C32" s="20">
        <f t="shared" si="3"/>
        <v>1</v>
      </c>
      <c r="D32" s="3">
        <v>37</v>
      </c>
      <c r="E32" s="36"/>
      <c r="F32" s="23"/>
      <c r="G32" s="40"/>
      <c r="H32" s="23"/>
      <c r="I32" s="3"/>
      <c r="J32" s="3"/>
      <c r="K32" s="3"/>
      <c r="L32" s="3"/>
      <c r="M32" s="3">
        <f>SUM(D32:L32)</f>
        <v>37</v>
      </c>
      <c r="N32" s="21">
        <f t="shared" si="4"/>
        <v>37</v>
      </c>
    </row>
    <row r="33" spans="1:14" s="22" customFormat="1" ht="13.5" customHeight="1">
      <c r="A33" s="23">
        <f t="shared" si="2"/>
        <v>29</v>
      </c>
      <c r="B33" s="30" t="s">
        <v>38</v>
      </c>
      <c r="C33" s="20">
        <f t="shared" si="3"/>
        <v>1</v>
      </c>
      <c r="D33" s="3"/>
      <c r="E33" s="36"/>
      <c r="F33" s="23">
        <v>37</v>
      </c>
      <c r="G33" s="40"/>
      <c r="H33" s="23"/>
      <c r="I33" s="3"/>
      <c r="J33" s="3"/>
      <c r="K33" s="3"/>
      <c r="L33" s="3"/>
      <c r="M33" s="3">
        <f>SUM(D33:L33)</f>
        <v>37</v>
      </c>
      <c r="N33" s="21">
        <f t="shared" si="4"/>
        <v>37</v>
      </c>
    </row>
    <row r="34" spans="1:14" s="22" customFormat="1" ht="13.5" customHeight="1">
      <c r="A34" s="23">
        <f t="shared" si="2"/>
        <v>30</v>
      </c>
      <c r="B34" s="32" t="s">
        <v>60</v>
      </c>
      <c r="C34" s="20">
        <f t="shared" si="3"/>
        <v>1</v>
      </c>
      <c r="D34" s="3"/>
      <c r="E34" s="36"/>
      <c r="F34" s="23"/>
      <c r="G34" s="40"/>
      <c r="H34" s="23"/>
      <c r="I34" s="3">
        <v>36</v>
      </c>
      <c r="J34" s="3"/>
      <c r="K34" s="3"/>
      <c r="L34" s="3"/>
      <c r="M34" s="3">
        <f>SUM(D34:L34)</f>
        <v>36</v>
      </c>
      <c r="N34" s="21">
        <f t="shared" si="4"/>
        <v>36</v>
      </c>
    </row>
    <row r="35" spans="1:14" s="22" customFormat="1" ht="13.5" customHeight="1">
      <c r="A35" s="23">
        <f t="shared" si="2"/>
        <v>31</v>
      </c>
      <c r="B35" s="34" t="s">
        <v>51</v>
      </c>
      <c r="C35" s="20">
        <f t="shared" si="3"/>
        <v>1</v>
      </c>
      <c r="D35" s="3">
        <v>35.5</v>
      </c>
      <c r="E35" s="36"/>
      <c r="F35" s="23"/>
      <c r="G35" s="40"/>
      <c r="H35" s="23"/>
      <c r="I35" s="3"/>
      <c r="J35" s="3"/>
      <c r="K35" s="3"/>
      <c r="L35" s="3"/>
      <c r="M35" s="3">
        <f>SUM(D35:L35)</f>
        <v>35.5</v>
      </c>
      <c r="N35" s="21">
        <f t="shared" si="4"/>
        <v>35.5</v>
      </c>
    </row>
    <row r="36" spans="1:14" s="22" customFormat="1" ht="13.5" customHeight="1">
      <c r="A36" s="23">
        <f t="shared" si="2"/>
        <v>32</v>
      </c>
      <c r="B36" s="34" t="s">
        <v>50</v>
      </c>
      <c r="C36" s="20">
        <f t="shared" si="3"/>
        <v>1</v>
      </c>
      <c r="D36" s="3">
        <v>35.5</v>
      </c>
      <c r="E36" s="36"/>
      <c r="F36" s="23"/>
      <c r="G36" s="40"/>
      <c r="H36" s="23"/>
      <c r="I36" s="3"/>
      <c r="J36" s="3"/>
      <c r="K36" s="3"/>
      <c r="L36" s="3"/>
      <c r="M36" s="3">
        <f>SUM(D36:L36)</f>
        <v>35.5</v>
      </c>
      <c r="N36" s="21">
        <f t="shared" si="4"/>
        <v>35.5</v>
      </c>
    </row>
    <row r="37" spans="1:14" s="22" customFormat="1" ht="13.5" customHeight="1">
      <c r="A37" s="23">
        <f t="shared" si="2"/>
        <v>33</v>
      </c>
      <c r="B37" s="34" t="s">
        <v>52</v>
      </c>
      <c r="C37" s="20">
        <f t="shared" si="3"/>
        <v>1</v>
      </c>
      <c r="D37" s="3">
        <v>34.5</v>
      </c>
      <c r="E37" s="36"/>
      <c r="F37" s="23"/>
      <c r="G37" s="40"/>
      <c r="H37" s="23"/>
      <c r="I37" s="3"/>
      <c r="J37" s="3"/>
      <c r="K37" s="3"/>
      <c r="L37" s="3"/>
      <c r="M37" s="3">
        <f>SUM(D37:L37)</f>
        <v>34.5</v>
      </c>
      <c r="N37" s="21">
        <f t="shared" si="4"/>
        <v>34.5</v>
      </c>
    </row>
    <row r="38" spans="1:14" s="22" customFormat="1" ht="13.5" customHeight="1">
      <c r="A38" s="23">
        <f t="shared" si="2"/>
        <v>34</v>
      </c>
      <c r="B38" s="30" t="s">
        <v>72</v>
      </c>
      <c r="C38" s="20">
        <f t="shared" si="3"/>
        <v>1</v>
      </c>
      <c r="D38" s="3"/>
      <c r="E38" s="36"/>
      <c r="F38" s="23"/>
      <c r="G38" s="40"/>
      <c r="H38" s="23">
        <v>34</v>
      </c>
      <c r="I38" s="3"/>
      <c r="J38" s="3"/>
      <c r="K38" s="3"/>
      <c r="L38" s="3"/>
      <c r="M38" s="3">
        <f>SUM(D38:L38)</f>
        <v>34</v>
      </c>
      <c r="N38" s="21">
        <f t="shared" si="4"/>
        <v>34</v>
      </c>
    </row>
    <row r="39" spans="1:14" s="22" customFormat="1" ht="13.5" customHeight="1">
      <c r="A39" s="23">
        <f t="shared" si="2"/>
        <v>35</v>
      </c>
      <c r="B39" s="32" t="s">
        <v>77</v>
      </c>
      <c r="C39" s="20">
        <f t="shared" si="3"/>
        <v>1</v>
      </c>
      <c r="D39" s="3"/>
      <c r="E39" s="36"/>
      <c r="F39" s="23"/>
      <c r="G39" s="40"/>
      <c r="H39" s="23"/>
      <c r="I39" s="3">
        <v>31</v>
      </c>
      <c r="J39" s="3"/>
      <c r="K39" s="3"/>
      <c r="L39" s="3"/>
      <c r="M39" s="3">
        <f>SUM(D39:L39)</f>
        <v>31</v>
      </c>
      <c r="N39" s="21">
        <f t="shared" si="4"/>
        <v>31</v>
      </c>
    </row>
    <row r="40" spans="1:14" s="22" customFormat="1" ht="13.5" customHeight="1">
      <c r="A40" s="23">
        <f t="shared" si="2"/>
        <v>36</v>
      </c>
      <c r="B40" s="32" t="s">
        <v>55</v>
      </c>
      <c r="C40" s="20">
        <f t="shared" si="3"/>
        <v>1</v>
      </c>
      <c r="D40" s="3"/>
      <c r="E40" s="36"/>
      <c r="F40" s="23"/>
      <c r="G40" s="40">
        <v>30</v>
      </c>
      <c r="H40" s="23"/>
      <c r="I40" s="3"/>
      <c r="J40" s="3"/>
      <c r="K40" s="3"/>
      <c r="L40" s="3"/>
      <c r="M40" s="3">
        <f>SUM(D40:L40)</f>
        <v>30</v>
      </c>
      <c r="N40" s="21">
        <f t="shared" si="4"/>
        <v>30</v>
      </c>
    </row>
    <row r="41" spans="1:14" s="22" customFormat="1" ht="13.5" customHeight="1">
      <c r="A41" s="23">
        <f t="shared" si="2"/>
        <v>37</v>
      </c>
      <c r="B41" s="30" t="s">
        <v>107</v>
      </c>
      <c r="C41" s="20">
        <f t="shared" si="3"/>
        <v>1</v>
      </c>
      <c r="D41" s="3"/>
      <c r="E41" s="36"/>
      <c r="F41" s="23"/>
      <c r="G41" s="40"/>
      <c r="H41" s="23"/>
      <c r="I41" s="3"/>
      <c r="J41" s="3"/>
      <c r="K41" s="3"/>
      <c r="L41" s="3">
        <v>26</v>
      </c>
      <c r="M41" s="3">
        <f>SUM(D41:L41)</f>
        <v>26</v>
      </c>
      <c r="N41" s="21">
        <f t="shared" si="4"/>
        <v>26</v>
      </c>
    </row>
    <row r="42" spans="1:14" s="22" customFormat="1" ht="13.5" customHeight="1">
      <c r="A42" s="23">
        <f t="shared" si="2"/>
        <v>38</v>
      </c>
      <c r="B42" s="34" t="s">
        <v>74</v>
      </c>
      <c r="C42" s="20">
        <f t="shared" si="3"/>
        <v>1</v>
      </c>
      <c r="D42" s="3"/>
      <c r="E42" s="36"/>
      <c r="F42" s="23"/>
      <c r="G42" s="40"/>
      <c r="H42" s="23"/>
      <c r="I42" s="3">
        <v>23.5</v>
      </c>
      <c r="J42" s="3"/>
      <c r="K42" s="3"/>
      <c r="L42" s="3"/>
      <c r="M42" s="3">
        <f>SUM(D42:L42)</f>
        <v>23.5</v>
      </c>
      <c r="N42" s="21">
        <f t="shared" si="4"/>
        <v>23.5</v>
      </c>
    </row>
    <row r="43" spans="1:14" s="22" customFormat="1" ht="13.5" customHeight="1">
      <c r="A43" s="23">
        <f t="shared" si="2"/>
        <v>39</v>
      </c>
      <c r="B43" s="34" t="s">
        <v>40</v>
      </c>
      <c r="C43" s="20">
        <f t="shared" si="3"/>
        <v>1</v>
      </c>
      <c r="D43" s="3"/>
      <c r="E43" s="36"/>
      <c r="F43" s="23">
        <v>19.5</v>
      </c>
      <c r="G43" s="40"/>
      <c r="H43" s="23"/>
      <c r="I43" s="3"/>
      <c r="J43" s="3"/>
      <c r="K43" s="3"/>
      <c r="L43" s="3"/>
      <c r="M43" s="3">
        <f>SUM(D43:L43)</f>
        <v>19.5</v>
      </c>
      <c r="N43" s="21">
        <f t="shared" si="4"/>
        <v>19.5</v>
      </c>
    </row>
    <row r="44" spans="1:14" s="22" customFormat="1" ht="12.75">
      <c r="A44" s="23">
        <f t="shared" si="2"/>
        <v>40</v>
      </c>
      <c r="B44" s="34" t="s">
        <v>83</v>
      </c>
      <c r="C44" s="20">
        <f t="shared" si="3"/>
        <v>1</v>
      </c>
      <c r="D44" s="3"/>
      <c r="E44" s="36"/>
      <c r="F44" s="23"/>
      <c r="G44" s="40"/>
      <c r="H44" s="23"/>
      <c r="I44" s="3">
        <v>13.5</v>
      </c>
      <c r="J44" s="3"/>
      <c r="K44" s="3"/>
      <c r="L44" s="3"/>
      <c r="M44" s="3">
        <f>SUM(D44:L44)</f>
        <v>13.5</v>
      </c>
      <c r="N44" s="21">
        <f t="shared" si="4"/>
        <v>13.5</v>
      </c>
    </row>
    <row r="45" spans="1:14" ht="12.75">
      <c r="A45" s="54" t="s">
        <v>9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6"/>
    </row>
    <row r="46" spans="1:14" ht="12.7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/>
    </row>
    <row r="47" spans="1:14" ht="12.75">
      <c r="A47" s="53" t="s">
        <v>3</v>
      </c>
      <c r="B47" s="52" t="s">
        <v>5</v>
      </c>
      <c r="C47" s="27" t="s">
        <v>7</v>
      </c>
      <c r="D47" s="7">
        <f>SUM(D5:D44)/D49</f>
        <v>41.125</v>
      </c>
      <c r="E47" s="37"/>
      <c r="F47" s="7">
        <f aca="true" t="shared" si="5" ref="F47:K47">SUM(F5:F44)/F49</f>
        <v>44.96666666666667</v>
      </c>
      <c r="G47" s="7">
        <f t="shared" si="5"/>
        <v>47</v>
      </c>
      <c r="H47" s="7">
        <f t="shared" si="5"/>
        <v>46.125</v>
      </c>
      <c r="I47" s="7">
        <f t="shared" si="5"/>
        <v>41</v>
      </c>
      <c r="J47" s="7">
        <f t="shared" si="5"/>
        <v>48.72222222222222</v>
      </c>
      <c r="K47" s="7">
        <f t="shared" si="5"/>
        <v>44.785714285714285</v>
      </c>
      <c r="L47" s="7">
        <f>SUM(L5:L44)/L49</f>
        <v>50.75</v>
      </c>
      <c r="M47" s="4"/>
      <c r="N47" s="13"/>
    </row>
    <row r="48" spans="1:14" ht="12.75">
      <c r="A48" s="53"/>
      <c r="B48" s="52"/>
      <c r="C48" s="27" t="s">
        <v>20</v>
      </c>
      <c r="D48" s="7">
        <f>MAX(D5:D44)</f>
        <v>53</v>
      </c>
      <c r="E48" s="37"/>
      <c r="F48" s="7">
        <f aca="true" t="shared" si="6" ref="F48:K48">MAX(F5:F44)</f>
        <v>60</v>
      </c>
      <c r="G48" s="7">
        <f t="shared" si="6"/>
        <v>59.5</v>
      </c>
      <c r="H48" s="7">
        <f t="shared" si="6"/>
        <v>50.5</v>
      </c>
      <c r="I48" s="7">
        <f t="shared" si="6"/>
        <v>54.5</v>
      </c>
      <c r="J48" s="7">
        <f t="shared" si="6"/>
        <v>55</v>
      </c>
      <c r="K48" s="7">
        <f t="shared" si="6"/>
        <v>60</v>
      </c>
      <c r="L48" s="7">
        <f>MAX(L5:L44)</f>
        <v>67.5</v>
      </c>
      <c r="M48" s="11"/>
      <c r="N48" s="12"/>
    </row>
    <row r="49" spans="1:14" ht="12.75">
      <c r="A49" s="53"/>
      <c r="B49" s="52"/>
      <c r="C49" s="27" t="s">
        <v>6</v>
      </c>
      <c r="D49" s="9">
        <f>COUNTIF(D5:D44,"&lt;&gt;")</f>
        <v>8</v>
      </c>
      <c r="E49" s="38"/>
      <c r="F49" s="9">
        <f aca="true" t="shared" si="7" ref="F49:L49">COUNTIF(F5:F44,"&lt;&gt;")</f>
        <v>15</v>
      </c>
      <c r="G49" s="9">
        <f t="shared" si="7"/>
        <v>11</v>
      </c>
      <c r="H49" s="9">
        <f t="shared" si="7"/>
        <v>8</v>
      </c>
      <c r="I49" s="9">
        <f t="shared" si="7"/>
        <v>13</v>
      </c>
      <c r="J49" s="9">
        <f t="shared" si="7"/>
        <v>9</v>
      </c>
      <c r="K49" s="9">
        <f t="shared" si="7"/>
        <v>7</v>
      </c>
      <c r="L49" s="9">
        <f>COUNTIF(L5:L44,"&lt;&gt;")</f>
        <v>12</v>
      </c>
      <c r="M49" s="13"/>
      <c r="N49" s="12"/>
    </row>
    <row r="50" spans="1:14" ht="12.75">
      <c r="A50" s="53"/>
      <c r="B50" s="51" t="s">
        <v>4</v>
      </c>
      <c r="C50" s="26" t="s">
        <v>21</v>
      </c>
      <c r="D50" s="6" t="s">
        <v>17</v>
      </c>
      <c r="E50" s="39"/>
      <c r="F50" s="6" t="s">
        <v>17</v>
      </c>
      <c r="G50" s="6" t="s">
        <v>17</v>
      </c>
      <c r="H50" s="6" t="s">
        <v>17</v>
      </c>
      <c r="I50" s="6" t="s">
        <v>17</v>
      </c>
      <c r="J50" s="6" t="s">
        <v>17</v>
      </c>
      <c r="K50" s="6" t="s">
        <v>17</v>
      </c>
      <c r="L50" s="6" t="s">
        <v>17</v>
      </c>
      <c r="M50" s="14"/>
      <c r="N50" s="12"/>
    </row>
    <row r="51" spans="1:14" ht="12.75">
      <c r="A51" s="53"/>
      <c r="B51" s="51"/>
      <c r="C51" s="26" t="s">
        <v>22</v>
      </c>
      <c r="D51" s="6" t="s">
        <v>26</v>
      </c>
      <c r="E51" s="43"/>
      <c r="F51" s="6" t="s">
        <v>26</v>
      </c>
      <c r="G51" s="6" t="s">
        <v>26</v>
      </c>
      <c r="H51" s="6" t="s">
        <v>26</v>
      </c>
      <c r="I51" s="6" t="s">
        <v>26</v>
      </c>
      <c r="J51" s="6" t="s">
        <v>26</v>
      </c>
      <c r="K51" s="6" t="s">
        <v>26</v>
      </c>
      <c r="L51" s="6" t="s">
        <v>26</v>
      </c>
      <c r="M51" s="15"/>
      <c r="N51" s="16"/>
    </row>
    <row r="52" spans="1:14" ht="12.75">
      <c r="A52" s="53"/>
      <c r="B52" s="51"/>
      <c r="C52" s="26" t="s">
        <v>23</v>
      </c>
      <c r="D52" s="6" t="s">
        <v>33</v>
      </c>
      <c r="E52" s="39"/>
      <c r="F52" s="46" t="s">
        <v>64</v>
      </c>
      <c r="G52" s="6" t="s">
        <v>65</v>
      </c>
      <c r="H52" s="6" t="s">
        <v>66</v>
      </c>
      <c r="I52" s="6" t="s">
        <v>73</v>
      </c>
      <c r="J52" s="46" t="s">
        <v>98</v>
      </c>
      <c r="K52" s="46" t="s">
        <v>98</v>
      </c>
      <c r="L52" s="46" t="s">
        <v>111</v>
      </c>
      <c r="M52" s="15"/>
      <c r="N52" s="16"/>
    </row>
    <row r="53" spans="1:14" ht="12.75" customHeight="1">
      <c r="A53" s="53"/>
      <c r="B53" s="51"/>
      <c r="C53" s="26" t="s">
        <v>24</v>
      </c>
      <c r="D53" s="6" t="s">
        <v>27</v>
      </c>
      <c r="E53" s="39"/>
      <c r="F53" s="6" t="s">
        <v>27</v>
      </c>
      <c r="G53" s="6" t="s">
        <v>27</v>
      </c>
      <c r="H53" s="6" t="s">
        <v>27</v>
      </c>
      <c r="I53" s="6" t="s">
        <v>27</v>
      </c>
      <c r="J53" s="6" t="s">
        <v>27</v>
      </c>
      <c r="K53" s="6" t="s">
        <v>27</v>
      </c>
      <c r="L53" s="6" t="s">
        <v>27</v>
      </c>
      <c r="M53" s="15"/>
      <c r="N53" s="16"/>
    </row>
    <row r="54" spans="1:14" s="5" customFormat="1" ht="12.75" customHeight="1">
      <c r="A54" s="53"/>
      <c r="B54" s="51"/>
      <c r="C54" s="26" t="s">
        <v>25</v>
      </c>
      <c r="D54" s="6" t="s">
        <v>18</v>
      </c>
      <c r="E54" s="39"/>
      <c r="F54" s="6" t="s">
        <v>18</v>
      </c>
      <c r="G54" s="6" t="s">
        <v>18</v>
      </c>
      <c r="H54" s="6" t="s">
        <v>18</v>
      </c>
      <c r="I54" s="6" t="s">
        <v>18</v>
      </c>
      <c r="J54" s="6" t="s">
        <v>18</v>
      </c>
      <c r="K54" s="6" t="s">
        <v>18</v>
      </c>
      <c r="L54" s="6" t="s">
        <v>18</v>
      </c>
      <c r="M54" s="15"/>
      <c r="N54" s="16"/>
    </row>
    <row r="55" spans="1:14" s="8" customFormat="1" ht="12.75">
      <c r="A55" s="18"/>
      <c r="B55" s="4"/>
      <c r="C55" s="4"/>
      <c r="D55" s="19">
        <v>21</v>
      </c>
      <c r="E55" s="19">
        <v>0</v>
      </c>
      <c r="F55" s="19">
        <v>55</v>
      </c>
      <c r="G55" s="19">
        <v>0</v>
      </c>
      <c r="H55" s="17">
        <v>32</v>
      </c>
      <c r="I55" s="17">
        <v>59</v>
      </c>
      <c r="J55" s="17">
        <v>37</v>
      </c>
      <c r="K55" s="17">
        <v>27</v>
      </c>
      <c r="L55" s="17">
        <v>50</v>
      </c>
      <c r="M55" s="15"/>
      <c r="N55" s="16"/>
    </row>
    <row r="56" spans="1:14" s="10" customFormat="1" ht="12.75">
      <c r="A56" s="4"/>
      <c r="B56" s="4"/>
      <c r="C56" s="4"/>
      <c r="D56" s="1"/>
      <c r="E56" s="1"/>
      <c r="F56" s="1"/>
      <c r="G56" s="1"/>
      <c r="H56" s="1"/>
      <c r="I56" s="1"/>
      <c r="J56" s="1"/>
      <c r="K56" s="1"/>
      <c r="L56" s="1"/>
      <c r="M56"/>
      <c r="N56" s="8"/>
    </row>
    <row r="57" ht="11.25" customHeight="1"/>
    <row r="59" ht="12.75">
      <c r="O59" s="8"/>
    </row>
  </sheetData>
  <sheetProtection/>
  <mergeCells count="11">
    <mergeCell ref="D3:L3"/>
    <mergeCell ref="B50:B54"/>
    <mergeCell ref="B47:B49"/>
    <mergeCell ref="A47:A54"/>
    <mergeCell ref="A45:N46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="97" zoomScaleNormal="97" zoomScalePageLayoutView="0" workbookViewId="0" topLeftCell="A161">
      <selection activeCell="H176" sqref="H176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90" t="s">
        <v>16</v>
      </c>
      <c r="B1" s="90"/>
      <c r="C1" s="90"/>
      <c r="D1" s="90"/>
      <c r="E1" s="90"/>
      <c r="F1" s="90"/>
    </row>
    <row r="2" spans="1:6" ht="12.75">
      <c r="A2" s="91">
        <v>44479</v>
      </c>
      <c r="B2" s="92"/>
      <c r="C2" s="92"/>
      <c r="D2" s="91">
        <v>44479</v>
      </c>
      <c r="E2" s="92"/>
      <c r="F2" s="92"/>
    </row>
    <row r="3" spans="1:6" ht="12.75">
      <c r="A3" s="92" t="s">
        <v>10</v>
      </c>
      <c r="B3" s="92"/>
      <c r="C3" s="92"/>
      <c r="D3" s="92" t="s">
        <v>11</v>
      </c>
      <c r="E3" s="92"/>
      <c r="F3" s="92"/>
    </row>
    <row r="4" spans="1:6" ht="12.75">
      <c r="A4" s="24" t="s">
        <v>1</v>
      </c>
      <c r="B4" s="24" t="s">
        <v>13</v>
      </c>
      <c r="C4" s="24" t="s">
        <v>14</v>
      </c>
      <c r="D4" s="24" t="s">
        <v>1</v>
      </c>
      <c r="E4" s="24" t="s">
        <v>13</v>
      </c>
      <c r="F4" s="24" t="s">
        <v>14</v>
      </c>
    </row>
    <row r="5" spans="1:6" ht="15" customHeight="1">
      <c r="A5" s="30" t="s">
        <v>54</v>
      </c>
      <c r="B5" s="31">
        <v>0</v>
      </c>
      <c r="C5" s="31">
        <v>0</v>
      </c>
      <c r="D5" s="30" t="s">
        <v>54</v>
      </c>
      <c r="E5" s="31">
        <v>0</v>
      </c>
      <c r="F5" s="31">
        <v>0</v>
      </c>
    </row>
    <row r="6" spans="1:6" ht="15" customHeight="1">
      <c r="A6" s="30" t="s">
        <v>54</v>
      </c>
      <c r="B6" s="31">
        <v>0</v>
      </c>
      <c r="C6" s="31">
        <v>0</v>
      </c>
      <c r="D6" s="30" t="s">
        <v>54</v>
      </c>
      <c r="E6" s="31">
        <v>0</v>
      </c>
      <c r="F6" s="31">
        <v>0</v>
      </c>
    </row>
    <row r="7" spans="1:8" ht="15" customHeight="1">
      <c r="A7" s="30" t="s">
        <v>54</v>
      </c>
      <c r="B7" s="31">
        <v>0</v>
      </c>
      <c r="C7" s="31">
        <v>0</v>
      </c>
      <c r="D7" s="30" t="s">
        <v>54</v>
      </c>
      <c r="E7" s="31">
        <v>0</v>
      </c>
      <c r="F7" s="31">
        <v>0</v>
      </c>
      <c r="H7" s="10"/>
    </row>
    <row r="8" spans="1:6" ht="15" customHeight="1">
      <c r="A8" s="30" t="s">
        <v>54</v>
      </c>
      <c r="B8" s="31">
        <v>0</v>
      </c>
      <c r="C8" s="31">
        <v>0</v>
      </c>
      <c r="D8" s="30" t="s">
        <v>54</v>
      </c>
      <c r="E8" s="31">
        <v>0</v>
      </c>
      <c r="F8" s="31">
        <v>0</v>
      </c>
    </row>
    <row r="9" spans="1:6" ht="15" customHeight="1">
      <c r="A9" s="30" t="s">
        <v>54</v>
      </c>
      <c r="B9" s="31">
        <v>0</v>
      </c>
      <c r="C9" s="31">
        <v>0</v>
      </c>
      <c r="D9" s="30" t="s">
        <v>54</v>
      </c>
      <c r="E9" s="31">
        <v>0</v>
      </c>
      <c r="F9" s="31">
        <v>0</v>
      </c>
    </row>
    <row r="10" spans="1:12" ht="15" customHeight="1">
      <c r="A10" s="30" t="s">
        <v>54</v>
      </c>
      <c r="B10" s="31">
        <v>0</v>
      </c>
      <c r="C10" s="31">
        <v>0</v>
      </c>
      <c r="D10" s="30" t="s">
        <v>54</v>
      </c>
      <c r="E10" s="31">
        <v>0</v>
      </c>
      <c r="F10" s="31">
        <v>0</v>
      </c>
      <c r="H10" s="25"/>
      <c r="I10" s="25"/>
      <c r="J10" s="25"/>
      <c r="K10" s="25"/>
      <c r="L10" s="25"/>
    </row>
    <row r="11" spans="1:12" ht="15" customHeight="1">
      <c r="A11" s="30" t="s">
        <v>54</v>
      </c>
      <c r="B11" s="31">
        <v>0</v>
      </c>
      <c r="C11" s="31">
        <v>0</v>
      </c>
      <c r="D11" s="30" t="s">
        <v>54</v>
      </c>
      <c r="E11" s="31">
        <v>0</v>
      </c>
      <c r="F11" s="31">
        <v>0</v>
      </c>
      <c r="H11" s="25"/>
      <c r="I11" s="25"/>
      <c r="J11" s="25"/>
      <c r="K11" s="25"/>
      <c r="L11" s="25"/>
    </row>
    <row r="12" spans="1:12" ht="15" customHeight="1">
      <c r="A12" s="30" t="s">
        <v>54</v>
      </c>
      <c r="B12" s="31">
        <v>0</v>
      </c>
      <c r="C12" s="31">
        <v>0</v>
      </c>
      <c r="D12" s="30" t="s">
        <v>54</v>
      </c>
      <c r="E12" s="31">
        <v>0</v>
      </c>
      <c r="F12" s="31">
        <v>0</v>
      </c>
      <c r="H12" s="25"/>
      <c r="I12" s="25"/>
      <c r="J12" s="25"/>
      <c r="K12" s="25"/>
      <c r="L12" s="25"/>
    </row>
    <row r="13" spans="1:12" ht="15" customHeight="1">
      <c r="A13" s="30" t="s">
        <v>54</v>
      </c>
      <c r="B13" s="31">
        <v>0</v>
      </c>
      <c r="C13" s="31">
        <v>0</v>
      </c>
      <c r="D13" s="30" t="s">
        <v>54</v>
      </c>
      <c r="E13" s="31">
        <v>0</v>
      </c>
      <c r="F13" s="31">
        <v>0</v>
      </c>
      <c r="H13" s="25"/>
      <c r="I13" s="25"/>
      <c r="J13" s="25"/>
      <c r="K13" s="25"/>
      <c r="L13" s="25"/>
    </row>
    <row r="14" spans="1:12" ht="15" customHeight="1">
      <c r="A14" s="30" t="s">
        <v>54</v>
      </c>
      <c r="B14" s="31">
        <v>0</v>
      </c>
      <c r="C14" s="31">
        <v>0</v>
      </c>
      <c r="D14" s="30" t="s">
        <v>54</v>
      </c>
      <c r="E14" s="31">
        <v>0</v>
      </c>
      <c r="F14" s="31">
        <v>0</v>
      </c>
      <c r="H14" s="25"/>
      <c r="I14" s="25"/>
      <c r="J14" s="25"/>
      <c r="K14" s="25"/>
      <c r="L14" s="25"/>
    </row>
    <row r="15" spans="1:12" ht="15" customHeight="1">
      <c r="A15" s="93" t="s">
        <v>15</v>
      </c>
      <c r="B15" s="94"/>
      <c r="C15" s="94"/>
      <c r="D15" s="94"/>
      <c r="E15" s="94"/>
      <c r="F15" s="95"/>
      <c r="H15" s="25"/>
      <c r="I15" s="25"/>
      <c r="J15" s="25"/>
      <c r="K15" s="25"/>
      <c r="L15" s="25"/>
    </row>
    <row r="16" spans="1:12" ht="15" customHeight="1">
      <c r="A16" s="72" t="s">
        <v>30</v>
      </c>
      <c r="B16" s="73"/>
      <c r="C16" s="74"/>
      <c r="D16" s="72" t="s">
        <v>31</v>
      </c>
      <c r="E16" s="73"/>
      <c r="F16" s="74"/>
      <c r="H16" s="25"/>
      <c r="I16" s="25"/>
      <c r="J16" s="25"/>
      <c r="K16" s="25"/>
      <c r="L16" s="25"/>
    </row>
    <row r="17" spans="1:6" ht="15" customHeight="1">
      <c r="A17" s="75"/>
      <c r="B17" s="76"/>
      <c r="C17" s="77"/>
      <c r="D17" s="75"/>
      <c r="E17" s="76"/>
      <c r="F17" s="77"/>
    </row>
    <row r="18" spans="1:6" ht="15" customHeight="1">
      <c r="A18" s="96" t="s">
        <v>54</v>
      </c>
      <c r="B18" s="79"/>
      <c r="C18" s="80"/>
      <c r="D18" s="84" t="s">
        <v>54</v>
      </c>
      <c r="E18" s="85"/>
      <c r="F18" s="86"/>
    </row>
    <row r="19" spans="1:6" ht="15" customHeight="1">
      <c r="A19" s="81"/>
      <c r="B19" s="82"/>
      <c r="C19" s="83"/>
      <c r="D19" s="87"/>
      <c r="E19" s="88"/>
      <c r="F19" s="89"/>
    </row>
    <row r="20" spans="1:6" ht="15" customHeight="1">
      <c r="A20" s="90" t="s">
        <v>16</v>
      </c>
      <c r="B20" s="90"/>
      <c r="C20" s="90"/>
      <c r="D20" s="90"/>
      <c r="E20" s="90"/>
      <c r="F20" s="90"/>
    </row>
    <row r="21" spans="1:6" ht="13.5" customHeight="1">
      <c r="A21" s="91">
        <v>44493</v>
      </c>
      <c r="B21" s="92"/>
      <c r="C21" s="92"/>
      <c r="D21" s="91">
        <v>44493</v>
      </c>
      <c r="E21" s="92"/>
      <c r="F21" s="92"/>
    </row>
    <row r="22" spans="1:6" ht="13.5" customHeight="1">
      <c r="A22" s="92" t="s">
        <v>10</v>
      </c>
      <c r="B22" s="92"/>
      <c r="C22" s="92"/>
      <c r="D22" s="92" t="s">
        <v>11</v>
      </c>
      <c r="E22" s="92"/>
      <c r="F22" s="92"/>
    </row>
    <row r="23" spans="1:6" ht="12.75">
      <c r="A23" s="24" t="s">
        <v>1</v>
      </c>
      <c r="B23" s="24" t="s">
        <v>13</v>
      </c>
      <c r="C23" s="24" t="s">
        <v>14</v>
      </c>
      <c r="D23" s="24" t="s">
        <v>1</v>
      </c>
      <c r="E23" s="24" t="s">
        <v>13</v>
      </c>
      <c r="F23" s="24" t="s">
        <v>14</v>
      </c>
    </row>
    <row r="24" spans="1:6" ht="12.75" customHeight="1">
      <c r="A24" s="34" t="s">
        <v>41</v>
      </c>
      <c r="B24" s="35">
        <v>69</v>
      </c>
      <c r="C24" s="35">
        <f aca="true" t="shared" si="0" ref="C24:C38">ABS(69-B24)</f>
        <v>0</v>
      </c>
      <c r="D24" s="34" t="s">
        <v>41</v>
      </c>
      <c r="E24" s="34">
        <v>23</v>
      </c>
      <c r="F24" s="34">
        <f aca="true" t="shared" si="1" ref="F24:F38">ABS(23-E24)</f>
        <v>0</v>
      </c>
    </row>
    <row r="25" spans="1:6" ht="12.75">
      <c r="A25" s="34" t="s">
        <v>45</v>
      </c>
      <c r="B25" s="35">
        <v>68</v>
      </c>
      <c r="C25" s="35">
        <f t="shared" si="0"/>
        <v>1</v>
      </c>
      <c r="D25" s="34" t="s">
        <v>34</v>
      </c>
      <c r="E25" s="34">
        <v>21</v>
      </c>
      <c r="F25" s="34">
        <f t="shared" si="1"/>
        <v>2</v>
      </c>
    </row>
    <row r="26" spans="1:6" ht="12.75">
      <c r="A26" s="34" t="s">
        <v>39</v>
      </c>
      <c r="B26" s="35">
        <v>72</v>
      </c>
      <c r="C26" s="35">
        <f t="shared" si="0"/>
        <v>3</v>
      </c>
      <c r="D26" s="34" t="s">
        <v>29</v>
      </c>
      <c r="E26" s="34">
        <v>21</v>
      </c>
      <c r="F26" s="34">
        <f t="shared" si="1"/>
        <v>2</v>
      </c>
    </row>
    <row r="27" spans="1:6" ht="12.75">
      <c r="A27" s="34" t="s">
        <v>44</v>
      </c>
      <c r="B27" s="35">
        <v>72</v>
      </c>
      <c r="C27" s="35">
        <f t="shared" si="0"/>
        <v>3</v>
      </c>
      <c r="D27" s="34" t="s">
        <v>39</v>
      </c>
      <c r="E27" s="34">
        <v>27</v>
      </c>
      <c r="F27" s="34">
        <f t="shared" si="1"/>
        <v>4</v>
      </c>
    </row>
    <row r="28" spans="1:6" ht="12.75">
      <c r="A28" s="34" t="s">
        <v>34</v>
      </c>
      <c r="B28" s="35">
        <v>75</v>
      </c>
      <c r="C28" s="35">
        <f t="shared" si="0"/>
        <v>6</v>
      </c>
      <c r="D28" s="34" t="s">
        <v>43</v>
      </c>
      <c r="E28" s="34">
        <v>15</v>
      </c>
      <c r="F28" s="34">
        <f t="shared" si="1"/>
        <v>8</v>
      </c>
    </row>
    <row r="29" spans="1:6" ht="12.75">
      <c r="A29" s="34" t="s">
        <v>43</v>
      </c>
      <c r="B29" s="35">
        <v>63</v>
      </c>
      <c r="C29" s="35">
        <f t="shared" si="0"/>
        <v>6</v>
      </c>
      <c r="D29" s="34" t="s">
        <v>44</v>
      </c>
      <c r="E29" s="34">
        <v>14</v>
      </c>
      <c r="F29" s="34">
        <f t="shared" si="1"/>
        <v>9</v>
      </c>
    </row>
    <row r="30" spans="1:6" ht="12.75">
      <c r="A30" s="41" t="s">
        <v>37</v>
      </c>
      <c r="B30" s="35">
        <v>62</v>
      </c>
      <c r="C30" s="35">
        <f t="shared" si="0"/>
        <v>7</v>
      </c>
      <c r="D30" s="41" t="s">
        <v>37</v>
      </c>
      <c r="E30" s="34">
        <v>14</v>
      </c>
      <c r="F30" s="34">
        <f t="shared" si="1"/>
        <v>9</v>
      </c>
    </row>
    <row r="31" spans="1:6" ht="12.75">
      <c r="A31" s="34" t="s">
        <v>32</v>
      </c>
      <c r="B31" s="35">
        <v>77</v>
      </c>
      <c r="C31" s="35">
        <f t="shared" si="0"/>
        <v>8</v>
      </c>
      <c r="D31" s="42" t="s">
        <v>35</v>
      </c>
      <c r="E31" s="34">
        <v>32</v>
      </c>
      <c r="F31" s="34">
        <f t="shared" si="1"/>
        <v>9</v>
      </c>
    </row>
    <row r="32" spans="1:6" ht="12.75">
      <c r="A32" s="34" t="s">
        <v>29</v>
      </c>
      <c r="B32" s="35">
        <v>44</v>
      </c>
      <c r="C32" s="35">
        <f t="shared" si="0"/>
        <v>25</v>
      </c>
      <c r="D32" s="34" t="s">
        <v>32</v>
      </c>
      <c r="E32" s="34">
        <v>13</v>
      </c>
      <c r="F32" s="34">
        <f t="shared" si="1"/>
        <v>10</v>
      </c>
    </row>
    <row r="33" spans="1:6" ht="12.75">
      <c r="A33" s="42" t="s">
        <v>35</v>
      </c>
      <c r="B33" s="35">
        <v>42</v>
      </c>
      <c r="C33" s="35">
        <f t="shared" si="0"/>
        <v>27</v>
      </c>
      <c r="D33" s="34" t="s">
        <v>42</v>
      </c>
      <c r="E33" s="34">
        <v>12</v>
      </c>
      <c r="F33" s="34">
        <f t="shared" si="1"/>
        <v>11</v>
      </c>
    </row>
    <row r="34" spans="1:6" ht="12.75">
      <c r="A34" s="34" t="s">
        <v>42</v>
      </c>
      <c r="B34" s="35">
        <v>40</v>
      </c>
      <c r="C34" s="35">
        <f t="shared" si="0"/>
        <v>29</v>
      </c>
      <c r="D34" s="34" t="s">
        <v>36</v>
      </c>
      <c r="E34" s="34">
        <v>12</v>
      </c>
      <c r="F34" s="34">
        <f t="shared" si="1"/>
        <v>11</v>
      </c>
    </row>
    <row r="35" spans="1:6" ht="12.75">
      <c r="A35" s="34" t="s">
        <v>40</v>
      </c>
      <c r="B35" s="35">
        <v>100</v>
      </c>
      <c r="C35" s="35">
        <f t="shared" si="0"/>
        <v>31</v>
      </c>
      <c r="D35" s="34" t="s">
        <v>38</v>
      </c>
      <c r="E35" s="34">
        <v>10</v>
      </c>
      <c r="F35" s="34">
        <f t="shared" si="1"/>
        <v>13</v>
      </c>
    </row>
    <row r="36" spans="1:6" ht="12.75">
      <c r="A36" s="34" t="s">
        <v>38</v>
      </c>
      <c r="B36" s="35">
        <v>36</v>
      </c>
      <c r="C36" s="35">
        <f t="shared" si="0"/>
        <v>33</v>
      </c>
      <c r="D36" s="34" t="s">
        <v>28</v>
      </c>
      <c r="E36" s="34">
        <v>37</v>
      </c>
      <c r="F36" s="34">
        <f t="shared" si="1"/>
        <v>14</v>
      </c>
    </row>
    <row r="37" spans="1:6" ht="12.75">
      <c r="A37" s="34" t="s">
        <v>28</v>
      </c>
      <c r="B37" s="35">
        <v>176</v>
      </c>
      <c r="C37" s="35">
        <f t="shared" si="0"/>
        <v>107</v>
      </c>
      <c r="D37" s="34" t="s">
        <v>40</v>
      </c>
      <c r="E37" s="34">
        <v>8</v>
      </c>
      <c r="F37" s="34">
        <f t="shared" si="1"/>
        <v>15</v>
      </c>
    </row>
    <row r="38" spans="1:6" ht="12.75">
      <c r="A38" s="34" t="s">
        <v>36</v>
      </c>
      <c r="B38" s="35">
        <v>856</v>
      </c>
      <c r="C38" s="35">
        <f t="shared" si="0"/>
        <v>787</v>
      </c>
      <c r="D38" s="34" t="s">
        <v>45</v>
      </c>
      <c r="E38" s="34">
        <v>41</v>
      </c>
      <c r="F38" s="34">
        <f t="shared" si="1"/>
        <v>18</v>
      </c>
    </row>
    <row r="39" spans="1:6" ht="12.75">
      <c r="A39" s="93" t="s">
        <v>15</v>
      </c>
      <c r="B39" s="94"/>
      <c r="C39" s="94"/>
      <c r="D39" s="94"/>
      <c r="E39" s="94"/>
      <c r="F39" s="95"/>
    </row>
    <row r="40" spans="1:6" ht="12.75">
      <c r="A40" s="72" t="s">
        <v>30</v>
      </c>
      <c r="B40" s="73"/>
      <c r="C40" s="74"/>
      <c r="D40" s="72" t="s">
        <v>31</v>
      </c>
      <c r="E40" s="73"/>
      <c r="F40" s="74"/>
    </row>
    <row r="41" spans="1:6" ht="12.75">
      <c r="A41" s="75"/>
      <c r="B41" s="76"/>
      <c r="C41" s="77"/>
      <c r="D41" s="75"/>
      <c r="E41" s="76"/>
      <c r="F41" s="77"/>
    </row>
    <row r="42" spans="1:6" ht="12.75">
      <c r="A42" s="96" t="s">
        <v>47</v>
      </c>
      <c r="B42" s="79"/>
      <c r="C42" s="80"/>
      <c r="D42" s="84" t="s">
        <v>46</v>
      </c>
      <c r="E42" s="85"/>
      <c r="F42" s="86"/>
    </row>
    <row r="43" spans="1:6" ht="12.75">
      <c r="A43" s="81"/>
      <c r="B43" s="82"/>
      <c r="C43" s="83"/>
      <c r="D43" s="87"/>
      <c r="E43" s="88"/>
      <c r="F43" s="89"/>
    </row>
    <row r="44" spans="1:6" ht="12.75">
      <c r="A44" s="90" t="s">
        <v>16</v>
      </c>
      <c r="B44" s="90"/>
      <c r="C44" s="90"/>
      <c r="D44" s="90"/>
      <c r="E44" s="90"/>
      <c r="F44" s="90"/>
    </row>
    <row r="45" spans="1:6" ht="12.75">
      <c r="A45" s="91">
        <v>44500</v>
      </c>
      <c r="B45" s="92"/>
      <c r="C45" s="92"/>
      <c r="D45" s="91">
        <v>44500</v>
      </c>
      <c r="E45" s="92"/>
      <c r="F45" s="92"/>
    </row>
    <row r="46" spans="1:6" ht="12.75">
      <c r="A46" s="92" t="s">
        <v>10</v>
      </c>
      <c r="B46" s="92"/>
      <c r="C46" s="92"/>
      <c r="D46" s="92" t="s">
        <v>11</v>
      </c>
      <c r="E46" s="92"/>
      <c r="F46" s="92"/>
    </row>
    <row r="47" spans="1:6" ht="12.75">
      <c r="A47" s="24" t="s">
        <v>1</v>
      </c>
      <c r="B47" s="24" t="s">
        <v>13</v>
      </c>
      <c r="C47" s="24" t="s">
        <v>14</v>
      </c>
      <c r="D47" s="24" t="s">
        <v>1</v>
      </c>
      <c r="E47" s="24" t="s">
        <v>13</v>
      </c>
      <c r="F47" s="24" t="s">
        <v>14</v>
      </c>
    </row>
    <row r="48" spans="1:6" ht="12.75">
      <c r="A48" s="44" t="s">
        <v>55</v>
      </c>
      <c r="B48" s="45">
        <v>300</v>
      </c>
      <c r="C48" s="45">
        <f aca="true" t="shared" si="2" ref="C48:C58">ABS(416-B48)</f>
        <v>116</v>
      </c>
      <c r="D48" s="44" t="s">
        <v>32</v>
      </c>
      <c r="E48" s="44">
        <v>30</v>
      </c>
      <c r="F48" s="44">
        <f aca="true" t="shared" si="3" ref="F48:F58">ABS(30-E48)</f>
        <v>0</v>
      </c>
    </row>
    <row r="49" spans="1:6" ht="12.75">
      <c r="A49" s="34" t="s">
        <v>34</v>
      </c>
      <c r="B49" s="35">
        <v>210</v>
      </c>
      <c r="C49" s="35">
        <f t="shared" si="2"/>
        <v>206</v>
      </c>
      <c r="D49" s="34" t="s">
        <v>58</v>
      </c>
      <c r="E49" s="34">
        <v>20</v>
      </c>
      <c r="F49" s="34">
        <f t="shared" si="3"/>
        <v>10</v>
      </c>
    </row>
    <row r="50" spans="1:6" ht="12.75">
      <c r="A50" s="34" t="s">
        <v>58</v>
      </c>
      <c r="B50" s="35">
        <v>175</v>
      </c>
      <c r="C50" s="35">
        <f t="shared" si="2"/>
        <v>241</v>
      </c>
      <c r="D50" s="34" t="s">
        <v>34</v>
      </c>
      <c r="E50" s="34">
        <v>42</v>
      </c>
      <c r="F50" s="34">
        <f t="shared" si="3"/>
        <v>12</v>
      </c>
    </row>
    <row r="51" spans="1:6" ht="12.75">
      <c r="A51" s="34" t="s">
        <v>56</v>
      </c>
      <c r="B51" s="35">
        <v>150</v>
      </c>
      <c r="C51" s="35">
        <f t="shared" si="2"/>
        <v>266</v>
      </c>
      <c r="D51" s="34" t="s">
        <v>28</v>
      </c>
      <c r="E51" s="34">
        <v>57</v>
      </c>
      <c r="F51" s="34">
        <f t="shared" si="3"/>
        <v>27</v>
      </c>
    </row>
    <row r="52" spans="1:6" ht="12.75">
      <c r="A52" s="34" t="s">
        <v>32</v>
      </c>
      <c r="B52" s="35">
        <v>150</v>
      </c>
      <c r="C52" s="35">
        <f t="shared" si="2"/>
        <v>266</v>
      </c>
      <c r="D52" s="34" t="s">
        <v>29</v>
      </c>
      <c r="E52" s="34">
        <v>57</v>
      </c>
      <c r="F52" s="34">
        <f t="shared" si="3"/>
        <v>27</v>
      </c>
    </row>
    <row r="53" spans="1:6" ht="12.75">
      <c r="A53" s="34" t="s">
        <v>28</v>
      </c>
      <c r="B53" s="35">
        <v>150</v>
      </c>
      <c r="C53" s="35">
        <f t="shared" si="2"/>
        <v>266</v>
      </c>
      <c r="D53" s="34" t="s">
        <v>57</v>
      </c>
      <c r="E53" s="34">
        <v>71</v>
      </c>
      <c r="F53" s="34">
        <f t="shared" si="3"/>
        <v>41</v>
      </c>
    </row>
    <row r="54" spans="1:6" ht="12.75">
      <c r="A54" s="34" t="s">
        <v>29</v>
      </c>
      <c r="B54" s="35">
        <v>128</v>
      </c>
      <c r="C54" s="35">
        <f t="shared" si="2"/>
        <v>288</v>
      </c>
      <c r="D54" s="34" t="s">
        <v>59</v>
      </c>
      <c r="E54" s="34">
        <v>72</v>
      </c>
      <c r="F54" s="34">
        <f t="shared" si="3"/>
        <v>42</v>
      </c>
    </row>
    <row r="55" spans="1:6" ht="12.75">
      <c r="A55" s="34" t="s">
        <v>39</v>
      </c>
      <c r="B55" s="35">
        <v>110</v>
      </c>
      <c r="C55" s="35">
        <f t="shared" si="2"/>
        <v>306</v>
      </c>
      <c r="D55" s="34" t="s">
        <v>60</v>
      </c>
      <c r="E55" s="34">
        <v>79</v>
      </c>
      <c r="F55" s="34">
        <f t="shared" si="3"/>
        <v>49</v>
      </c>
    </row>
    <row r="56" spans="1:6" ht="12.75">
      <c r="A56" s="34" t="s">
        <v>57</v>
      </c>
      <c r="B56" s="35">
        <v>95</v>
      </c>
      <c r="C56" s="35">
        <f t="shared" si="2"/>
        <v>321</v>
      </c>
      <c r="D56" s="34" t="s">
        <v>39</v>
      </c>
      <c r="E56" s="34">
        <v>90</v>
      </c>
      <c r="F56" s="34">
        <f t="shared" si="3"/>
        <v>60</v>
      </c>
    </row>
    <row r="57" spans="1:6" ht="12.75">
      <c r="A57" s="34" t="s">
        <v>59</v>
      </c>
      <c r="B57" s="35">
        <v>75</v>
      </c>
      <c r="C57" s="35">
        <f t="shared" si="2"/>
        <v>341</v>
      </c>
      <c r="D57" s="34" t="s">
        <v>56</v>
      </c>
      <c r="E57" s="34">
        <v>125</v>
      </c>
      <c r="F57" s="34">
        <f t="shared" si="3"/>
        <v>95</v>
      </c>
    </row>
    <row r="58" spans="1:6" ht="12.75">
      <c r="A58" s="34" t="s">
        <v>60</v>
      </c>
      <c r="B58" s="35">
        <v>55</v>
      </c>
      <c r="C58" s="35">
        <f t="shared" si="2"/>
        <v>361</v>
      </c>
      <c r="D58" s="34" t="s">
        <v>55</v>
      </c>
      <c r="E58" s="34">
        <v>130</v>
      </c>
      <c r="F58" s="34">
        <f t="shared" si="3"/>
        <v>100</v>
      </c>
    </row>
    <row r="59" spans="1:6" ht="12.75">
      <c r="A59" s="34"/>
      <c r="B59" s="35"/>
      <c r="C59" s="35"/>
      <c r="D59" s="34"/>
      <c r="E59" s="34"/>
      <c r="F59" s="34"/>
    </row>
    <row r="60" spans="1:6" ht="12.75">
      <c r="A60" s="41"/>
      <c r="B60" s="35"/>
      <c r="C60" s="35"/>
      <c r="D60" s="34"/>
      <c r="E60" s="34"/>
      <c r="F60" s="34"/>
    </row>
    <row r="61" spans="1:6" ht="12.75">
      <c r="A61" s="42"/>
      <c r="B61" s="35"/>
      <c r="C61" s="35"/>
      <c r="D61" s="34"/>
      <c r="E61" s="34"/>
      <c r="F61" s="34"/>
    </row>
    <row r="62" spans="1:6" ht="12.75">
      <c r="A62" s="34"/>
      <c r="B62" s="35"/>
      <c r="C62" s="35"/>
      <c r="D62" s="34"/>
      <c r="E62" s="34"/>
      <c r="F62" s="34"/>
    </row>
    <row r="63" spans="1:6" ht="12.75">
      <c r="A63" s="93" t="s">
        <v>15</v>
      </c>
      <c r="B63" s="94"/>
      <c r="C63" s="94"/>
      <c r="D63" s="94"/>
      <c r="E63" s="94"/>
      <c r="F63" s="95"/>
    </row>
    <row r="64" spans="1:6" ht="12.75">
      <c r="A64" s="72" t="s">
        <v>30</v>
      </c>
      <c r="B64" s="73"/>
      <c r="C64" s="74"/>
      <c r="D64" s="72" t="s">
        <v>31</v>
      </c>
      <c r="E64" s="73"/>
      <c r="F64" s="74"/>
    </row>
    <row r="65" spans="1:6" ht="12.75">
      <c r="A65" s="75"/>
      <c r="B65" s="76"/>
      <c r="C65" s="77"/>
      <c r="D65" s="75"/>
      <c r="E65" s="76"/>
      <c r="F65" s="77"/>
    </row>
    <row r="66" spans="1:6" ht="12.75">
      <c r="A66" s="96" t="s">
        <v>62</v>
      </c>
      <c r="B66" s="79"/>
      <c r="C66" s="80"/>
      <c r="D66" s="84" t="s">
        <v>61</v>
      </c>
      <c r="E66" s="85"/>
      <c r="F66" s="86"/>
    </row>
    <row r="67" spans="1:6" ht="12.75">
      <c r="A67" s="81"/>
      <c r="B67" s="82"/>
      <c r="C67" s="83"/>
      <c r="D67" s="87"/>
      <c r="E67" s="88"/>
      <c r="F67" s="89"/>
    </row>
    <row r="68" spans="1:6" ht="12.75">
      <c r="A68" s="90" t="s">
        <v>16</v>
      </c>
      <c r="B68" s="90"/>
      <c r="C68" s="90"/>
      <c r="D68" s="90"/>
      <c r="E68" s="90"/>
      <c r="F68" s="90"/>
    </row>
    <row r="69" spans="1:6" ht="12.75">
      <c r="A69" s="91">
        <v>44514</v>
      </c>
      <c r="B69" s="92"/>
      <c r="C69" s="92"/>
      <c r="D69" s="91">
        <v>44514</v>
      </c>
      <c r="E69" s="92"/>
      <c r="F69" s="92"/>
    </row>
    <row r="70" spans="1:6" ht="12.75">
      <c r="A70" s="92" t="s">
        <v>10</v>
      </c>
      <c r="B70" s="92"/>
      <c r="C70" s="92"/>
      <c r="D70" s="92" t="s">
        <v>11</v>
      </c>
      <c r="E70" s="92"/>
      <c r="F70" s="92"/>
    </row>
    <row r="71" spans="1:6" ht="12.75">
      <c r="A71" s="24" t="s">
        <v>1</v>
      </c>
      <c r="B71" s="24" t="s">
        <v>13</v>
      </c>
      <c r="C71" s="24" t="s">
        <v>14</v>
      </c>
      <c r="D71" s="24" t="s">
        <v>1</v>
      </c>
      <c r="E71" s="24" t="s">
        <v>13</v>
      </c>
      <c r="F71" s="24" t="s">
        <v>14</v>
      </c>
    </row>
    <row r="72" spans="1:6" ht="12.75">
      <c r="A72" s="47" t="s">
        <v>69</v>
      </c>
      <c r="B72" s="45">
        <v>1956</v>
      </c>
      <c r="C72" s="45">
        <f aca="true" t="shared" si="4" ref="C72:C79">ABS(1959-B72)</f>
        <v>3</v>
      </c>
      <c r="D72" s="44" t="s">
        <v>29</v>
      </c>
      <c r="E72" s="44">
        <v>2007</v>
      </c>
      <c r="F72" s="44">
        <f aca="true" t="shared" si="5" ref="F72:F79">ABS(2012-E72)</f>
        <v>5</v>
      </c>
    </row>
    <row r="73" spans="1:6" ht="12.75">
      <c r="A73" s="34" t="s">
        <v>34</v>
      </c>
      <c r="B73" s="35">
        <v>1952</v>
      </c>
      <c r="C73" s="35">
        <f t="shared" si="4"/>
        <v>7</v>
      </c>
      <c r="D73" s="34" t="s">
        <v>67</v>
      </c>
      <c r="E73" s="34">
        <v>2006</v>
      </c>
      <c r="F73" s="34">
        <f t="shared" si="5"/>
        <v>6</v>
      </c>
    </row>
    <row r="74" spans="1:6" ht="12.75">
      <c r="A74" s="34" t="s">
        <v>29</v>
      </c>
      <c r="B74" s="35">
        <v>1968</v>
      </c>
      <c r="C74" s="35">
        <f t="shared" si="4"/>
        <v>9</v>
      </c>
      <c r="D74" s="34" t="s">
        <v>34</v>
      </c>
      <c r="E74" s="34">
        <v>1982</v>
      </c>
      <c r="F74" s="34">
        <f t="shared" si="5"/>
        <v>30</v>
      </c>
    </row>
    <row r="75" spans="1:6" ht="12.75">
      <c r="A75" s="34" t="s">
        <v>28</v>
      </c>
      <c r="B75" s="35">
        <v>1969</v>
      </c>
      <c r="C75" s="35">
        <f t="shared" si="4"/>
        <v>10</v>
      </c>
      <c r="D75" s="34" t="s">
        <v>59</v>
      </c>
      <c r="E75" s="34">
        <v>1250</v>
      </c>
      <c r="F75" s="34">
        <f t="shared" si="5"/>
        <v>762</v>
      </c>
    </row>
    <row r="76" spans="1:6" ht="12.75">
      <c r="A76" s="34" t="s">
        <v>32</v>
      </c>
      <c r="B76" s="35">
        <v>1947</v>
      </c>
      <c r="C76" s="35">
        <f t="shared" si="4"/>
        <v>12</v>
      </c>
      <c r="D76" s="34" t="s">
        <v>28</v>
      </c>
      <c r="E76" s="34">
        <v>1000</v>
      </c>
      <c r="F76" s="34">
        <f t="shared" si="5"/>
        <v>1012</v>
      </c>
    </row>
    <row r="77" spans="1:6" ht="12.75">
      <c r="A77" s="34" t="s">
        <v>67</v>
      </c>
      <c r="B77" s="35">
        <v>1947</v>
      </c>
      <c r="C77" s="35">
        <f t="shared" si="4"/>
        <v>12</v>
      </c>
      <c r="D77" s="34" t="s">
        <v>32</v>
      </c>
      <c r="E77" s="34">
        <v>0</v>
      </c>
      <c r="F77" s="34">
        <f t="shared" si="5"/>
        <v>2012</v>
      </c>
    </row>
    <row r="78" spans="1:6" ht="12.75">
      <c r="A78" s="34" t="s">
        <v>59</v>
      </c>
      <c r="B78" s="35">
        <v>1942</v>
      </c>
      <c r="C78" s="35">
        <f t="shared" si="4"/>
        <v>17</v>
      </c>
      <c r="D78" s="34" t="s">
        <v>68</v>
      </c>
      <c r="E78" s="34">
        <v>0</v>
      </c>
      <c r="F78" s="34">
        <f t="shared" si="5"/>
        <v>2012</v>
      </c>
    </row>
    <row r="79" spans="1:6" ht="12.75">
      <c r="A79" s="34" t="s">
        <v>68</v>
      </c>
      <c r="B79" s="35">
        <v>0</v>
      </c>
      <c r="C79" s="35">
        <f t="shared" si="4"/>
        <v>1959</v>
      </c>
      <c r="D79" s="41" t="s">
        <v>69</v>
      </c>
      <c r="E79" s="34">
        <v>15500</v>
      </c>
      <c r="F79" s="34">
        <f t="shared" si="5"/>
        <v>13488</v>
      </c>
    </row>
    <row r="80" spans="1:6" ht="12.75">
      <c r="A80" s="44"/>
      <c r="B80" s="45"/>
      <c r="C80" s="45"/>
      <c r="D80" s="34"/>
      <c r="E80" s="34"/>
      <c r="F80" s="34"/>
    </row>
    <row r="81" spans="1:6" ht="12.75">
      <c r="A81" s="34"/>
      <c r="B81" s="35"/>
      <c r="C81" s="45"/>
      <c r="D81" s="34"/>
      <c r="E81" s="34"/>
      <c r="F81" s="34"/>
    </row>
    <row r="82" spans="1:6" ht="12.75">
      <c r="A82" s="34"/>
      <c r="B82" s="35"/>
      <c r="C82" s="45"/>
      <c r="D82" s="34"/>
      <c r="E82" s="34"/>
      <c r="F82" s="34"/>
    </row>
    <row r="83" spans="1:6" ht="12.75">
      <c r="A83" s="34"/>
      <c r="B83" s="35"/>
      <c r="C83" s="45"/>
      <c r="D83" s="34"/>
      <c r="E83" s="34"/>
      <c r="F83" s="34"/>
    </row>
    <row r="84" spans="1:6" ht="12.75">
      <c r="A84" s="34"/>
      <c r="B84" s="35"/>
      <c r="C84" s="45"/>
      <c r="D84" s="34"/>
      <c r="E84" s="34"/>
      <c r="F84" s="34"/>
    </row>
    <row r="85" spans="1:6" ht="12.75">
      <c r="A85" s="42"/>
      <c r="B85" s="35"/>
      <c r="C85" s="35"/>
      <c r="D85" s="34"/>
      <c r="E85" s="34"/>
      <c r="F85" s="34"/>
    </row>
    <row r="86" spans="1:6" ht="12.75">
      <c r="A86" s="34"/>
      <c r="B86" s="35"/>
      <c r="C86" s="35"/>
      <c r="D86" s="34"/>
      <c r="E86" s="34"/>
      <c r="F86" s="34"/>
    </row>
    <row r="87" spans="1:6" ht="12.75">
      <c r="A87" s="93" t="s">
        <v>15</v>
      </c>
      <c r="B87" s="94"/>
      <c r="C87" s="94"/>
      <c r="D87" s="94"/>
      <c r="E87" s="94"/>
      <c r="F87" s="95"/>
    </row>
    <row r="88" spans="1:6" ht="12.75">
      <c r="A88" s="72" t="s">
        <v>30</v>
      </c>
      <c r="B88" s="73"/>
      <c r="C88" s="74"/>
      <c r="D88" s="72" t="s">
        <v>31</v>
      </c>
      <c r="E88" s="73"/>
      <c r="F88" s="74"/>
    </row>
    <row r="89" spans="1:6" ht="12.75">
      <c r="A89" s="75"/>
      <c r="B89" s="76"/>
      <c r="C89" s="77"/>
      <c r="D89" s="75"/>
      <c r="E89" s="76"/>
      <c r="F89" s="77"/>
    </row>
    <row r="90" spans="1:6" ht="12.75">
      <c r="A90" s="96" t="s">
        <v>71</v>
      </c>
      <c r="B90" s="79"/>
      <c r="C90" s="80"/>
      <c r="D90" s="84" t="s">
        <v>70</v>
      </c>
      <c r="E90" s="85"/>
      <c r="F90" s="86"/>
    </row>
    <row r="91" spans="1:6" ht="12.75">
      <c r="A91" s="81"/>
      <c r="B91" s="82"/>
      <c r="C91" s="83"/>
      <c r="D91" s="87"/>
      <c r="E91" s="88"/>
      <c r="F91" s="89"/>
    </row>
    <row r="92" spans="1:6" ht="12.75">
      <c r="A92" s="90" t="s">
        <v>16</v>
      </c>
      <c r="B92" s="90"/>
      <c r="C92" s="90"/>
      <c r="D92" s="90"/>
      <c r="E92" s="90"/>
      <c r="F92" s="90"/>
    </row>
    <row r="93" spans="1:6" ht="12.75">
      <c r="A93" s="91">
        <v>44521</v>
      </c>
      <c r="B93" s="92"/>
      <c r="C93" s="92"/>
      <c r="D93" s="91">
        <v>44521</v>
      </c>
      <c r="E93" s="92"/>
      <c r="F93" s="92"/>
    </row>
    <row r="94" spans="1:6" ht="12.75">
      <c r="A94" s="92" t="s">
        <v>10</v>
      </c>
      <c r="B94" s="92"/>
      <c r="C94" s="92"/>
      <c r="D94" s="92" t="s">
        <v>11</v>
      </c>
      <c r="E94" s="92"/>
      <c r="F94" s="92"/>
    </row>
    <row r="95" spans="1:6" ht="12.75">
      <c r="A95" s="24" t="s">
        <v>1</v>
      </c>
      <c r="B95" s="24" t="s">
        <v>13</v>
      </c>
      <c r="C95" s="24" t="s">
        <v>14</v>
      </c>
      <c r="D95" s="24" t="s">
        <v>1</v>
      </c>
      <c r="E95" s="24" t="s">
        <v>13</v>
      </c>
      <c r="F95" s="24" t="s">
        <v>14</v>
      </c>
    </row>
    <row r="96" spans="1:6" ht="12.75">
      <c r="A96" s="48" t="s">
        <v>32</v>
      </c>
      <c r="B96" s="20">
        <v>10</v>
      </c>
      <c r="C96" s="20">
        <f aca="true" t="shared" si="6" ref="C96:C109">ABS(10-B96)</f>
        <v>0</v>
      </c>
      <c r="D96" s="44" t="s">
        <v>28</v>
      </c>
      <c r="E96" s="44">
        <v>1990</v>
      </c>
      <c r="F96" s="44">
        <f aca="true" t="shared" si="7" ref="F96:F109">ABS(1990-E96)</f>
        <v>0</v>
      </c>
    </row>
    <row r="97" spans="1:6" ht="12.75">
      <c r="A97" s="48" t="s">
        <v>74</v>
      </c>
      <c r="B97" s="20">
        <v>10</v>
      </c>
      <c r="C97" s="20">
        <f t="shared" si="6"/>
        <v>0</v>
      </c>
      <c r="D97" s="48" t="s">
        <v>74</v>
      </c>
      <c r="E97" s="48">
        <v>1990</v>
      </c>
      <c r="F97" s="48">
        <f t="shared" si="7"/>
        <v>0</v>
      </c>
    </row>
    <row r="98" spans="1:6" ht="12.75">
      <c r="A98" s="44" t="s">
        <v>77</v>
      </c>
      <c r="B98" s="45">
        <v>10</v>
      </c>
      <c r="C98" s="45">
        <f t="shared" si="6"/>
        <v>0</v>
      </c>
      <c r="D98" s="48" t="s">
        <v>29</v>
      </c>
      <c r="E98" s="48">
        <v>1989</v>
      </c>
      <c r="F98" s="48">
        <f t="shared" si="7"/>
        <v>1</v>
      </c>
    </row>
    <row r="99" spans="1:6" ht="12.75">
      <c r="A99" s="49" t="s">
        <v>79</v>
      </c>
      <c r="B99" s="20">
        <v>12</v>
      </c>
      <c r="C99" s="20">
        <f t="shared" si="6"/>
        <v>2</v>
      </c>
      <c r="D99" s="48" t="s">
        <v>34</v>
      </c>
      <c r="E99" s="48">
        <v>1991</v>
      </c>
      <c r="F99" s="48">
        <f t="shared" si="7"/>
        <v>1</v>
      </c>
    </row>
    <row r="100" spans="1:6" ht="12.75">
      <c r="A100" s="48" t="s">
        <v>34</v>
      </c>
      <c r="B100" s="20">
        <v>12</v>
      </c>
      <c r="C100" s="20">
        <f t="shared" si="6"/>
        <v>2</v>
      </c>
      <c r="D100" s="48" t="s">
        <v>43</v>
      </c>
      <c r="E100" s="48">
        <v>1989</v>
      </c>
      <c r="F100" s="48">
        <f t="shared" si="7"/>
        <v>1</v>
      </c>
    </row>
    <row r="101" spans="1:6" ht="12.75">
      <c r="A101" s="48" t="s">
        <v>28</v>
      </c>
      <c r="B101" s="20">
        <v>12</v>
      </c>
      <c r="C101" s="20">
        <f t="shared" si="6"/>
        <v>2</v>
      </c>
      <c r="D101" s="48" t="s">
        <v>32</v>
      </c>
      <c r="E101" s="48">
        <v>1991</v>
      </c>
      <c r="F101" s="48">
        <f t="shared" si="7"/>
        <v>1</v>
      </c>
    </row>
    <row r="102" spans="1:6" ht="12.75">
      <c r="A102" s="48" t="s">
        <v>43</v>
      </c>
      <c r="B102" s="20">
        <v>12</v>
      </c>
      <c r="C102" s="20">
        <f t="shared" si="6"/>
        <v>2</v>
      </c>
      <c r="D102" s="48" t="s">
        <v>59</v>
      </c>
      <c r="E102" s="48">
        <v>1992</v>
      </c>
      <c r="F102" s="48">
        <f t="shared" si="7"/>
        <v>2</v>
      </c>
    </row>
    <row r="103" spans="1:6" ht="12.75">
      <c r="A103" s="48" t="s">
        <v>75</v>
      </c>
      <c r="B103" s="20">
        <v>12</v>
      </c>
      <c r="C103" s="20">
        <f t="shared" si="6"/>
        <v>2</v>
      </c>
      <c r="D103" s="48" t="s">
        <v>76</v>
      </c>
      <c r="E103" s="48">
        <v>1993</v>
      </c>
      <c r="F103" s="48">
        <f t="shared" si="7"/>
        <v>3</v>
      </c>
    </row>
    <row r="104" spans="1:6" ht="12.75">
      <c r="A104" s="48" t="s">
        <v>60</v>
      </c>
      <c r="B104" s="20">
        <v>12</v>
      </c>
      <c r="C104" s="20">
        <f t="shared" si="6"/>
        <v>2</v>
      </c>
      <c r="D104" s="48" t="s">
        <v>75</v>
      </c>
      <c r="E104" s="48">
        <v>1993</v>
      </c>
      <c r="F104" s="48">
        <f t="shared" si="7"/>
        <v>3</v>
      </c>
    </row>
    <row r="105" spans="1:6" ht="12.75">
      <c r="A105" s="48" t="s">
        <v>76</v>
      </c>
      <c r="B105" s="20">
        <v>8</v>
      </c>
      <c r="C105" s="20">
        <f t="shared" si="6"/>
        <v>2</v>
      </c>
      <c r="D105" s="24" t="s">
        <v>78</v>
      </c>
      <c r="E105" s="48">
        <v>1994</v>
      </c>
      <c r="F105" s="48">
        <f t="shared" si="7"/>
        <v>4</v>
      </c>
    </row>
    <row r="106" spans="1:6" ht="12.75">
      <c r="A106" s="24" t="s">
        <v>78</v>
      </c>
      <c r="B106" s="20">
        <v>12</v>
      </c>
      <c r="C106" s="20">
        <f t="shared" si="6"/>
        <v>2</v>
      </c>
      <c r="D106" s="48" t="s">
        <v>45</v>
      </c>
      <c r="E106" s="48">
        <v>1994</v>
      </c>
      <c r="F106" s="48">
        <f t="shared" si="7"/>
        <v>4</v>
      </c>
    </row>
    <row r="107" spans="1:6" ht="12.75">
      <c r="A107" s="48" t="s">
        <v>59</v>
      </c>
      <c r="B107" s="20">
        <v>13</v>
      </c>
      <c r="C107" s="20">
        <f t="shared" si="6"/>
        <v>3</v>
      </c>
      <c r="D107" s="48" t="s">
        <v>60</v>
      </c>
      <c r="E107" s="48">
        <v>1995</v>
      </c>
      <c r="F107" s="48">
        <f t="shared" si="7"/>
        <v>5</v>
      </c>
    </row>
    <row r="108" spans="1:6" ht="12.75">
      <c r="A108" s="48" t="s">
        <v>29</v>
      </c>
      <c r="B108" s="20">
        <v>16</v>
      </c>
      <c r="C108" s="20">
        <f t="shared" si="6"/>
        <v>6</v>
      </c>
      <c r="D108" s="49" t="s">
        <v>79</v>
      </c>
      <c r="E108" s="48">
        <v>2002</v>
      </c>
      <c r="F108" s="48">
        <f t="shared" si="7"/>
        <v>12</v>
      </c>
    </row>
    <row r="109" spans="1:6" ht="12.75">
      <c r="A109" s="48" t="s">
        <v>45</v>
      </c>
      <c r="B109" s="20">
        <v>16</v>
      </c>
      <c r="C109" s="20">
        <f t="shared" si="6"/>
        <v>6</v>
      </c>
      <c r="D109" s="48" t="s">
        <v>77</v>
      </c>
      <c r="E109" s="48">
        <v>1953</v>
      </c>
      <c r="F109" s="48">
        <f t="shared" si="7"/>
        <v>37</v>
      </c>
    </row>
    <row r="110" spans="1:6" ht="12.75">
      <c r="A110" s="34"/>
      <c r="B110" s="35"/>
      <c r="C110" s="35"/>
      <c r="D110" s="34"/>
      <c r="E110" s="34"/>
      <c r="F110" s="34"/>
    </row>
    <row r="111" spans="1:6" ht="12.75">
      <c r="A111" s="93" t="s">
        <v>15</v>
      </c>
      <c r="B111" s="94"/>
      <c r="C111" s="94"/>
      <c r="D111" s="94"/>
      <c r="E111" s="94"/>
      <c r="F111" s="95"/>
    </row>
    <row r="112" spans="1:6" ht="12.75">
      <c r="A112" s="72" t="s">
        <v>30</v>
      </c>
      <c r="B112" s="73"/>
      <c r="C112" s="74"/>
      <c r="D112" s="72" t="s">
        <v>31</v>
      </c>
      <c r="E112" s="73"/>
      <c r="F112" s="74"/>
    </row>
    <row r="113" spans="1:6" ht="12.75">
      <c r="A113" s="75"/>
      <c r="B113" s="76"/>
      <c r="C113" s="77"/>
      <c r="D113" s="75"/>
      <c r="E113" s="76"/>
      <c r="F113" s="77"/>
    </row>
    <row r="114" spans="1:6" ht="12.75">
      <c r="A114" s="78" t="s">
        <v>81</v>
      </c>
      <c r="B114" s="79"/>
      <c r="C114" s="80"/>
      <c r="D114" s="84" t="s">
        <v>80</v>
      </c>
      <c r="E114" s="85"/>
      <c r="F114" s="86"/>
    </row>
    <row r="115" spans="1:6" ht="12.75">
      <c r="A115" s="81"/>
      <c r="B115" s="82"/>
      <c r="C115" s="83"/>
      <c r="D115" s="87"/>
      <c r="E115" s="88"/>
      <c r="F115" s="89"/>
    </row>
    <row r="116" spans="1:6" ht="12.75">
      <c r="A116" s="90" t="s">
        <v>16</v>
      </c>
      <c r="B116" s="90"/>
      <c r="C116" s="90"/>
      <c r="D116" s="90"/>
      <c r="E116" s="90"/>
      <c r="F116" s="90"/>
    </row>
    <row r="117" spans="1:6" ht="12.75">
      <c r="A117" s="91">
        <v>44507</v>
      </c>
      <c r="B117" s="92"/>
      <c r="C117" s="92"/>
      <c r="D117" s="91">
        <v>44507</v>
      </c>
      <c r="E117" s="92"/>
      <c r="F117" s="92"/>
    </row>
    <row r="118" spans="1:6" ht="12.75">
      <c r="A118" s="92" t="s">
        <v>10</v>
      </c>
      <c r="B118" s="92"/>
      <c r="C118" s="92"/>
      <c r="D118" s="92" t="s">
        <v>11</v>
      </c>
      <c r="E118" s="92"/>
      <c r="F118" s="92"/>
    </row>
    <row r="119" spans="1:6" ht="12.75">
      <c r="A119" s="24" t="s">
        <v>1</v>
      </c>
      <c r="B119" s="24" t="s">
        <v>13</v>
      </c>
      <c r="C119" s="24" t="s">
        <v>14</v>
      </c>
      <c r="D119" s="24" t="s">
        <v>1</v>
      </c>
      <c r="E119" s="24" t="s">
        <v>13</v>
      </c>
      <c r="F119" s="24" t="s">
        <v>14</v>
      </c>
    </row>
    <row r="120" spans="1:6" ht="12.75">
      <c r="A120" s="44" t="s">
        <v>32</v>
      </c>
      <c r="B120" s="45">
        <v>4</v>
      </c>
      <c r="C120" s="45">
        <f aca="true" t="shared" si="8" ref="C120:C128">ABS(4-B120)</f>
        <v>0</v>
      </c>
      <c r="D120" s="44" t="s">
        <v>96</v>
      </c>
      <c r="E120" s="44">
        <v>30</v>
      </c>
      <c r="F120" s="44">
        <f aca="true" t="shared" si="9" ref="F120:F128">ABS(28-E120)</f>
        <v>2</v>
      </c>
    </row>
    <row r="121" spans="1:6" ht="12.75">
      <c r="A121" s="48" t="s">
        <v>34</v>
      </c>
      <c r="B121" s="20">
        <v>4</v>
      </c>
      <c r="C121" s="20">
        <f t="shared" si="8"/>
        <v>0</v>
      </c>
      <c r="D121" s="48" t="s">
        <v>29</v>
      </c>
      <c r="E121" s="48">
        <v>32</v>
      </c>
      <c r="F121" s="48">
        <f t="shared" si="9"/>
        <v>4</v>
      </c>
    </row>
    <row r="122" spans="1:6" ht="12.75">
      <c r="A122" s="48" t="s">
        <v>79</v>
      </c>
      <c r="B122" s="20">
        <v>5</v>
      </c>
      <c r="C122" s="20">
        <f t="shared" si="8"/>
        <v>1</v>
      </c>
      <c r="D122" s="48" t="s">
        <v>32</v>
      </c>
      <c r="E122" s="48">
        <v>35</v>
      </c>
      <c r="F122" s="48">
        <f t="shared" si="9"/>
        <v>7</v>
      </c>
    </row>
    <row r="123" spans="1:6" ht="12.75">
      <c r="A123" s="48" t="s">
        <v>96</v>
      </c>
      <c r="B123" s="20">
        <v>6</v>
      </c>
      <c r="C123" s="20">
        <f t="shared" si="8"/>
        <v>2</v>
      </c>
      <c r="D123" s="48" t="s">
        <v>95</v>
      </c>
      <c r="E123" s="48">
        <v>36</v>
      </c>
      <c r="F123" s="48">
        <f t="shared" si="9"/>
        <v>8</v>
      </c>
    </row>
    <row r="124" spans="1:6" ht="12.75">
      <c r="A124" s="48" t="s">
        <v>97</v>
      </c>
      <c r="B124" s="20">
        <v>2</v>
      </c>
      <c r="C124" s="20">
        <f t="shared" si="8"/>
        <v>2</v>
      </c>
      <c r="D124" s="48" t="s">
        <v>59</v>
      </c>
      <c r="E124" s="48">
        <v>20</v>
      </c>
      <c r="F124" s="48">
        <f t="shared" si="9"/>
        <v>8</v>
      </c>
    </row>
    <row r="125" spans="1:6" ht="12.75">
      <c r="A125" s="24" t="s">
        <v>78</v>
      </c>
      <c r="B125" s="20">
        <v>2</v>
      </c>
      <c r="C125" s="20">
        <f t="shared" si="8"/>
        <v>2</v>
      </c>
      <c r="D125" s="48" t="s">
        <v>97</v>
      </c>
      <c r="E125" s="48">
        <v>19</v>
      </c>
      <c r="F125" s="48">
        <f t="shared" si="9"/>
        <v>9</v>
      </c>
    </row>
    <row r="126" spans="1:6" ht="12.75">
      <c r="A126" s="48" t="s">
        <v>95</v>
      </c>
      <c r="B126" s="20">
        <v>2</v>
      </c>
      <c r="C126" s="20">
        <f t="shared" si="8"/>
        <v>2</v>
      </c>
      <c r="D126" s="48" t="s">
        <v>34</v>
      </c>
      <c r="E126" s="48">
        <v>42</v>
      </c>
      <c r="F126" s="48">
        <f t="shared" si="9"/>
        <v>14</v>
      </c>
    </row>
    <row r="127" spans="1:6" ht="12.75">
      <c r="A127" s="48" t="s">
        <v>29</v>
      </c>
      <c r="B127" s="20">
        <v>10</v>
      </c>
      <c r="C127" s="20">
        <f t="shared" si="8"/>
        <v>6</v>
      </c>
      <c r="D127" s="24" t="s">
        <v>78</v>
      </c>
      <c r="E127" s="48">
        <v>44</v>
      </c>
      <c r="F127" s="48">
        <f t="shared" si="9"/>
        <v>16</v>
      </c>
    </row>
    <row r="128" spans="1:6" ht="12.75">
      <c r="A128" s="48" t="s">
        <v>59</v>
      </c>
      <c r="B128" s="20">
        <v>22</v>
      </c>
      <c r="C128" s="20">
        <f t="shared" si="8"/>
        <v>18</v>
      </c>
      <c r="D128" s="48" t="s">
        <v>79</v>
      </c>
      <c r="E128" s="48">
        <v>63</v>
      </c>
      <c r="F128" s="48">
        <f t="shared" si="9"/>
        <v>35</v>
      </c>
    </row>
    <row r="129" spans="1:6" ht="12.75">
      <c r="A129" s="49"/>
      <c r="B129" s="20"/>
      <c r="C129" s="20"/>
      <c r="D129" s="24"/>
      <c r="E129" s="48"/>
      <c r="F129" s="48"/>
    </row>
    <row r="130" spans="1:6" ht="12.75">
      <c r="A130" s="48"/>
      <c r="B130" s="20"/>
      <c r="C130" s="20"/>
      <c r="D130" s="48"/>
      <c r="E130" s="48"/>
      <c r="F130" s="48"/>
    </row>
    <row r="131" spans="1:6" ht="12.75">
      <c r="A131" s="48"/>
      <c r="B131" s="20"/>
      <c r="C131" s="20"/>
      <c r="D131" s="48"/>
      <c r="E131" s="48"/>
      <c r="F131" s="48"/>
    </row>
    <row r="132" spans="1:6" ht="12.75">
      <c r="A132" s="48"/>
      <c r="B132" s="20"/>
      <c r="C132" s="20"/>
      <c r="D132" s="49"/>
      <c r="E132" s="48"/>
      <c r="F132" s="48"/>
    </row>
    <row r="133" spans="1:6" ht="12.75">
      <c r="A133" s="48"/>
      <c r="B133" s="20"/>
      <c r="C133" s="20"/>
      <c r="D133" s="48"/>
      <c r="E133" s="48"/>
      <c r="F133" s="48"/>
    </row>
    <row r="134" spans="1:6" ht="12.75">
      <c r="A134" s="34"/>
      <c r="B134" s="35"/>
      <c r="C134" s="35"/>
      <c r="D134" s="34"/>
      <c r="E134" s="34"/>
      <c r="F134" s="34"/>
    </row>
    <row r="135" spans="1:6" ht="12.75">
      <c r="A135" s="93" t="s">
        <v>15</v>
      </c>
      <c r="B135" s="94"/>
      <c r="C135" s="94"/>
      <c r="D135" s="94"/>
      <c r="E135" s="94"/>
      <c r="F135" s="95"/>
    </row>
    <row r="136" spans="1:6" ht="12.75">
      <c r="A136" s="72" t="s">
        <v>30</v>
      </c>
      <c r="B136" s="73"/>
      <c r="C136" s="74"/>
      <c r="D136" s="72" t="s">
        <v>31</v>
      </c>
      <c r="E136" s="73"/>
      <c r="F136" s="74"/>
    </row>
    <row r="137" spans="1:6" ht="12.75">
      <c r="A137" s="75"/>
      <c r="B137" s="76"/>
      <c r="C137" s="77"/>
      <c r="D137" s="75"/>
      <c r="E137" s="76"/>
      <c r="F137" s="77"/>
    </row>
    <row r="138" spans="1:6" ht="12.75">
      <c r="A138" s="78" t="s">
        <v>100</v>
      </c>
      <c r="B138" s="79"/>
      <c r="C138" s="80"/>
      <c r="D138" s="84" t="s">
        <v>99</v>
      </c>
      <c r="E138" s="85"/>
      <c r="F138" s="86"/>
    </row>
    <row r="139" spans="1:6" ht="12.75">
      <c r="A139" s="81"/>
      <c r="B139" s="82"/>
      <c r="C139" s="83"/>
      <c r="D139" s="87"/>
      <c r="E139" s="88"/>
      <c r="F139" s="89"/>
    </row>
    <row r="140" spans="1:6" ht="12.75">
      <c r="A140" s="90" t="s">
        <v>16</v>
      </c>
      <c r="B140" s="90"/>
      <c r="C140" s="90"/>
      <c r="D140" s="90"/>
      <c r="E140" s="90"/>
      <c r="F140" s="90"/>
    </row>
    <row r="141" spans="1:6" ht="12.75">
      <c r="A141" s="91">
        <v>44528</v>
      </c>
      <c r="B141" s="92"/>
      <c r="C141" s="92"/>
      <c r="D141" s="91">
        <v>44528</v>
      </c>
      <c r="E141" s="92"/>
      <c r="F141" s="92"/>
    </row>
    <row r="142" spans="1:6" ht="12.75">
      <c r="A142" s="92" t="s">
        <v>10</v>
      </c>
      <c r="B142" s="92"/>
      <c r="C142" s="92"/>
      <c r="D142" s="92" t="s">
        <v>11</v>
      </c>
      <c r="E142" s="92"/>
      <c r="F142" s="92"/>
    </row>
    <row r="143" spans="1:6" ht="12.75">
      <c r="A143" s="24" t="s">
        <v>1</v>
      </c>
      <c r="B143" s="24" t="s">
        <v>13</v>
      </c>
      <c r="C143" s="24" t="s">
        <v>14</v>
      </c>
      <c r="D143" s="24" t="s">
        <v>1</v>
      </c>
      <c r="E143" s="24" t="s">
        <v>13</v>
      </c>
      <c r="F143" s="24" t="s">
        <v>14</v>
      </c>
    </row>
    <row r="144" spans="1:6" ht="12.75">
      <c r="A144" s="44" t="s">
        <v>34</v>
      </c>
      <c r="B144" s="45">
        <v>78</v>
      </c>
      <c r="C144" s="45">
        <f aca="true" t="shared" si="10" ref="C144:C150">ABS(81-B144)</f>
        <v>3</v>
      </c>
      <c r="D144" s="44" t="s">
        <v>102</v>
      </c>
      <c r="E144" s="44">
        <v>384</v>
      </c>
      <c r="F144" s="44">
        <f aca="true" t="shared" si="11" ref="F144:F150">ABS(376-E144)</f>
        <v>8</v>
      </c>
    </row>
    <row r="145" spans="1:6" ht="12.75">
      <c r="A145" s="48" t="s">
        <v>32</v>
      </c>
      <c r="B145" s="20">
        <v>85</v>
      </c>
      <c r="C145" s="20">
        <f t="shared" si="10"/>
        <v>4</v>
      </c>
      <c r="D145" s="48" t="s">
        <v>29</v>
      </c>
      <c r="E145" s="48">
        <v>387</v>
      </c>
      <c r="F145" s="48">
        <f t="shared" si="11"/>
        <v>11</v>
      </c>
    </row>
    <row r="146" spans="1:6" ht="12.75">
      <c r="A146" s="48" t="s">
        <v>29</v>
      </c>
      <c r="B146" s="20">
        <v>93</v>
      </c>
      <c r="C146" s="20">
        <f t="shared" si="10"/>
        <v>12</v>
      </c>
      <c r="D146" s="48" t="s">
        <v>101</v>
      </c>
      <c r="E146" s="48">
        <v>417</v>
      </c>
      <c r="F146" s="48">
        <f t="shared" si="11"/>
        <v>41</v>
      </c>
    </row>
    <row r="147" spans="1:6" ht="12.75">
      <c r="A147" s="48" t="s">
        <v>45</v>
      </c>
      <c r="B147" s="20">
        <v>94</v>
      </c>
      <c r="C147" s="20">
        <f t="shared" si="10"/>
        <v>13</v>
      </c>
      <c r="D147" s="48" t="s">
        <v>34</v>
      </c>
      <c r="E147" s="48">
        <v>420</v>
      </c>
      <c r="F147" s="48">
        <f t="shared" si="11"/>
        <v>44</v>
      </c>
    </row>
    <row r="148" spans="1:6" ht="12.75">
      <c r="A148" s="48" t="s">
        <v>102</v>
      </c>
      <c r="B148" s="20">
        <v>104</v>
      </c>
      <c r="C148" s="20">
        <f t="shared" si="10"/>
        <v>23</v>
      </c>
      <c r="D148" s="48" t="s">
        <v>32</v>
      </c>
      <c r="E148" s="48">
        <v>420</v>
      </c>
      <c r="F148" s="48">
        <f t="shared" si="11"/>
        <v>44</v>
      </c>
    </row>
    <row r="149" spans="1:6" ht="12.75">
      <c r="A149" s="48" t="s">
        <v>79</v>
      </c>
      <c r="B149" s="20">
        <v>50</v>
      </c>
      <c r="C149" s="20">
        <f t="shared" si="10"/>
        <v>31</v>
      </c>
      <c r="D149" s="48" t="s">
        <v>79</v>
      </c>
      <c r="E149" s="48">
        <v>420</v>
      </c>
      <c r="F149" s="48">
        <f t="shared" si="11"/>
        <v>44</v>
      </c>
    </row>
    <row r="150" spans="1:6" ht="12.75">
      <c r="A150" s="48" t="s">
        <v>101</v>
      </c>
      <c r="B150" s="20">
        <v>116</v>
      </c>
      <c r="C150" s="20">
        <f t="shared" si="10"/>
        <v>35</v>
      </c>
      <c r="D150" s="48" t="s">
        <v>45</v>
      </c>
      <c r="E150" s="48">
        <v>462</v>
      </c>
      <c r="F150" s="48">
        <f t="shared" si="11"/>
        <v>86</v>
      </c>
    </row>
    <row r="151" spans="1:6" ht="12.75">
      <c r="A151" s="48"/>
      <c r="B151" s="20"/>
      <c r="C151" s="45"/>
      <c r="D151" s="24"/>
      <c r="E151" s="48"/>
      <c r="F151" s="48"/>
    </row>
    <row r="152" spans="1:6" ht="12.75">
      <c r="A152" s="24"/>
      <c r="B152" s="20"/>
      <c r="C152" s="45"/>
      <c r="D152" s="48"/>
      <c r="E152" s="48"/>
      <c r="F152" s="48"/>
    </row>
    <row r="153" spans="1:6" ht="12.75">
      <c r="A153" s="49"/>
      <c r="B153" s="20"/>
      <c r="C153" s="45"/>
      <c r="D153" s="24"/>
      <c r="E153" s="48"/>
      <c r="F153" s="48"/>
    </row>
    <row r="154" spans="1:6" ht="12.75">
      <c r="A154" s="48"/>
      <c r="B154" s="20"/>
      <c r="C154" s="20"/>
      <c r="D154" s="48"/>
      <c r="E154" s="48"/>
      <c r="F154" s="48"/>
    </row>
    <row r="155" spans="1:6" ht="12.75">
      <c r="A155" s="48"/>
      <c r="B155" s="20"/>
      <c r="C155" s="20"/>
      <c r="D155" s="48"/>
      <c r="E155" s="48"/>
      <c r="F155" s="48"/>
    </row>
    <row r="156" spans="1:6" ht="12.75">
      <c r="A156" s="48"/>
      <c r="B156" s="20"/>
      <c r="C156" s="20"/>
      <c r="D156" s="49"/>
      <c r="E156" s="48"/>
      <c r="F156" s="48"/>
    </row>
    <row r="157" spans="1:6" ht="12.75">
      <c r="A157" s="48"/>
      <c r="B157" s="20"/>
      <c r="C157" s="20"/>
      <c r="D157" s="48"/>
      <c r="E157" s="48"/>
      <c r="F157" s="48"/>
    </row>
    <row r="158" spans="1:6" ht="12.75">
      <c r="A158" s="34"/>
      <c r="B158" s="35"/>
      <c r="C158" s="35"/>
      <c r="D158" s="34"/>
      <c r="E158" s="34"/>
      <c r="F158" s="34"/>
    </row>
    <row r="159" spans="1:6" ht="12.75">
      <c r="A159" s="93" t="s">
        <v>15</v>
      </c>
      <c r="B159" s="94"/>
      <c r="C159" s="94"/>
      <c r="D159" s="94"/>
      <c r="E159" s="94"/>
      <c r="F159" s="95"/>
    </row>
    <row r="160" spans="1:6" ht="12.75">
      <c r="A160" s="72" t="s">
        <v>30</v>
      </c>
      <c r="B160" s="73"/>
      <c r="C160" s="74"/>
      <c r="D160" s="72" t="s">
        <v>31</v>
      </c>
      <c r="E160" s="73"/>
      <c r="F160" s="74"/>
    </row>
    <row r="161" spans="1:6" ht="12.75">
      <c r="A161" s="75"/>
      <c r="B161" s="76"/>
      <c r="C161" s="77"/>
      <c r="D161" s="75"/>
      <c r="E161" s="76"/>
      <c r="F161" s="77"/>
    </row>
    <row r="162" spans="1:6" ht="12.75">
      <c r="A162" s="78" t="s">
        <v>104</v>
      </c>
      <c r="B162" s="79"/>
      <c r="C162" s="80"/>
      <c r="D162" s="84" t="s">
        <v>103</v>
      </c>
      <c r="E162" s="85"/>
      <c r="F162" s="86"/>
    </row>
    <row r="163" spans="1:6" ht="12.75">
      <c r="A163" s="81"/>
      <c r="B163" s="82"/>
      <c r="C163" s="83"/>
      <c r="D163" s="87"/>
      <c r="E163" s="88"/>
      <c r="F163" s="89"/>
    </row>
    <row r="164" spans="1:6" ht="12.75">
      <c r="A164" s="90" t="s">
        <v>16</v>
      </c>
      <c r="B164" s="90"/>
      <c r="C164" s="90"/>
      <c r="D164" s="90"/>
      <c r="E164" s="90"/>
      <c r="F164" s="90"/>
    </row>
    <row r="165" spans="1:6" ht="12.75">
      <c r="A165" s="91">
        <v>44528</v>
      </c>
      <c r="B165" s="92"/>
      <c r="C165" s="92"/>
      <c r="D165" s="91">
        <v>44528</v>
      </c>
      <c r="E165" s="92"/>
      <c r="F165" s="92"/>
    </row>
    <row r="166" spans="1:6" ht="12.75">
      <c r="A166" s="92" t="s">
        <v>10</v>
      </c>
      <c r="B166" s="92"/>
      <c r="C166" s="92"/>
      <c r="D166" s="92" t="s">
        <v>11</v>
      </c>
      <c r="E166" s="92"/>
      <c r="F166" s="92"/>
    </row>
    <row r="167" spans="1:6" ht="12.75">
      <c r="A167" s="24" t="s">
        <v>1</v>
      </c>
      <c r="B167" s="24" t="s">
        <v>13</v>
      </c>
      <c r="C167" s="24" t="s">
        <v>14</v>
      </c>
      <c r="D167" s="24" t="s">
        <v>1</v>
      </c>
      <c r="E167" s="24" t="s">
        <v>13</v>
      </c>
      <c r="F167" s="24" t="s">
        <v>14</v>
      </c>
    </row>
    <row r="168" spans="1:6" ht="12.75">
      <c r="A168" s="44" t="s">
        <v>45</v>
      </c>
      <c r="B168" s="45">
        <v>76</v>
      </c>
      <c r="C168" s="45">
        <f>ABS(76-B168)</f>
        <v>0</v>
      </c>
      <c r="D168" s="44" t="s">
        <v>102</v>
      </c>
      <c r="E168" s="44">
        <v>1849</v>
      </c>
      <c r="F168" s="44">
        <f>ABS(1828-E168)</f>
        <v>21</v>
      </c>
    </row>
    <row r="169" spans="1:6" ht="12.75">
      <c r="A169" s="48" t="s">
        <v>32</v>
      </c>
      <c r="B169" s="20">
        <v>75</v>
      </c>
      <c r="C169" s="20">
        <f>ABS(76-B169)</f>
        <v>1</v>
      </c>
      <c r="D169" s="48" t="s">
        <v>107</v>
      </c>
      <c r="E169" s="48">
        <v>1845</v>
      </c>
      <c r="F169" s="44">
        <f aca="true" t="shared" si="12" ref="F169:F180">ABS(1828-E169)</f>
        <v>17</v>
      </c>
    </row>
    <row r="170" spans="1:6" ht="12.75">
      <c r="A170" s="48" t="s">
        <v>79</v>
      </c>
      <c r="B170" s="20">
        <v>75</v>
      </c>
      <c r="C170" s="20">
        <f>ABS(76-B170)</f>
        <v>1</v>
      </c>
      <c r="D170" s="48" t="s">
        <v>108</v>
      </c>
      <c r="E170" s="48">
        <v>1859</v>
      </c>
      <c r="F170" s="44">
        <f t="shared" si="12"/>
        <v>31</v>
      </c>
    </row>
    <row r="171" spans="1:6" ht="12.75">
      <c r="A171" s="49" t="s">
        <v>82</v>
      </c>
      <c r="B171" s="20">
        <v>75</v>
      </c>
      <c r="C171" s="20">
        <f>ABS(76-B171)</f>
        <v>1</v>
      </c>
      <c r="D171" s="48" t="s">
        <v>79</v>
      </c>
      <c r="E171" s="48">
        <v>1832</v>
      </c>
      <c r="F171" s="44">
        <f t="shared" si="12"/>
        <v>4</v>
      </c>
    </row>
    <row r="172" spans="1:6" ht="12.75">
      <c r="A172" s="48" t="s">
        <v>34</v>
      </c>
      <c r="B172" s="20">
        <v>74</v>
      </c>
      <c r="C172" s="20">
        <f>ABS(76-B172)</f>
        <v>2</v>
      </c>
      <c r="D172" s="48" t="s">
        <v>106</v>
      </c>
      <c r="E172" s="48">
        <v>1829</v>
      </c>
      <c r="F172" s="44">
        <f t="shared" si="12"/>
        <v>1</v>
      </c>
    </row>
    <row r="173" spans="1:6" ht="12.75">
      <c r="A173" s="48" t="s">
        <v>28</v>
      </c>
      <c r="B173" s="20">
        <v>74</v>
      </c>
      <c r="C173" s="20">
        <f>ABS(76-B173)</f>
        <v>2</v>
      </c>
      <c r="D173" s="48" t="s">
        <v>45</v>
      </c>
      <c r="E173" s="48">
        <v>1876</v>
      </c>
      <c r="F173" s="44">
        <f t="shared" si="12"/>
        <v>48</v>
      </c>
    </row>
    <row r="174" spans="1:6" ht="12.75">
      <c r="A174" s="48" t="s">
        <v>29</v>
      </c>
      <c r="B174" s="20">
        <v>79</v>
      </c>
      <c r="C174" s="20">
        <f>ABS(76-B174)</f>
        <v>3</v>
      </c>
      <c r="D174" s="48" t="s">
        <v>32</v>
      </c>
      <c r="E174" s="48">
        <v>1820</v>
      </c>
      <c r="F174" s="44">
        <f t="shared" si="12"/>
        <v>8</v>
      </c>
    </row>
    <row r="175" spans="1:6" ht="12.75">
      <c r="A175" s="48" t="s">
        <v>102</v>
      </c>
      <c r="B175" s="20">
        <v>72</v>
      </c>
      <c r="C175" s="20">
        <f>ABS(76-B175)</f>
        <v>4</v>
      </c>
      <c r="D175" s="48" t="s">
        <v>34</v>
      </c>
      <c r="E175" s="48">
        <v>1884</v>
      </c>
      <c r="F175" s="44">
        <f t="shared" si="12"/>
        <v>56</v>
      </c>
    </row>
    <row r="176" spans="1:6" ht="12.75">
      <c r="A176" s="48" t="s">
        <v>106</v>
      </c>
      <c r="B176" s="20">
        <v>71</v>
      </c>
      <c r="C176" s="20">
        <f>ABS(76-B176)</f>
        <v>5</v>
      </c>
      <c r="D176" s="48" t="s">
        <v>28</v>
      </c>
      <c r="E176" s="48">
        <v>1911</v>
      </c>
      <c r="F176" s="44">
        <f t="shared" si="12"/>
        <v>83</v>
      </c>
    </row>
    <row r="177" spans="1:6" ht="12.75">
      <c r="A177" s="48" t="s">
        <v>108</v>
      </c>
      <c r="B177" s="20">
        <v>71</v>
      </c>
      <c r="C177" s="20">
        <f>ABS(76-B177)</f>
        <v>5</v>
      </c>
      <c r="D177" s="48" t="s">
        <v>29</v>
      </c>
      <c r="E177" s="48">
        <v>1931</v>
      </c>
      <c r="F177" s="44">
        <f t="shared" si="12"/>
        <v>103</v>
      </c>
    </row>
    <row r="178" spans="1:6" ht="12.75">
      <c r="A178" s="48" t="s">
        <v>107</v>
      </c>
      <c r="B178" s="20">
        <v>69</v>
      </c>
      <c r="C178" s="20">
        <f>ABS(76-B178)</f>
        <v>7</v>
      </c>
      <c r="D178" s="49" t="s">
        <v>82</v>
      </c>
      <c r="E178" s="48">
        <v>1955</v>
      </c>
      <c r="F178" s="44">
        <f t="shared" si="12"/>
        <v>127</v>
      </c>
    </row>
    <row r="179" spans="1:6" ht="12.75">
      <c r="A179" s="24" t="s">
        <v>60</v>
      </c>
      <c r="B179" s="20">
        <v>67</v>
      </c>
      <c r="C179" s="20">
        <f>ABS(76-B179)</f>
        <v>9</v>
      </c>
      <c r="D179" s="24" t="s">
        <v>60</v>
      </c>
      <c r="E179" s="48">
        <v>0</v>
      </c>
      <c r="F179" s="44">
        <f t="shared" si="12"/>
        <v>1828</v>
      </c>
    </row>
    <row r="180" spans="1:6" ht="12.75">
      <c r="A180" s="48"/>
      <c r="B180" s="20"/>
      <c r="C180" s="20"/>
      <c r="D180" s="49"/>
      <c r="E180" s="48"/>
      <c r="F180" s="44"/>
    </row>
    <row r="181" spans="1:6" ht="12.75">
      <c r="A181" s="48"/>
      <c r="B181" s="20"/>
      <c r="C181" s="20"/>
      <c r="D181" s="48"/>
      <c r="E181" s="48"/>
      <c r="F181" s="48"/>
    </row>
    <row r="182" spans="1:6" ht="12.75">
      <c r="A182" s="34"/>
      <c r="B182" s="35"/>
      <c r="C182" s="35"/>
      <c r="D182" s="34"/>
      <c r="E182" s="34"/>
      <c r="F182" s="34"/>
    </row>
    <row r="183" spans="1:6" ht="12.75">
      <c r="A183" s="93" t="s">
        <v>15</v>
      </c>
      <c r="B183" s="94"/>
      <c r="C183" s="94"/>
      <c r="D183" s="94"/>
      <c r="E183" s="94"/>
      <c r="F183" s="95"/>
    </row>
    <row r="184" spans="1:6" ht="12.75">
      <c r="A184" s="72" t="s">
        <v>30</v>
      </c>
      <c r="B184" s="73"/>
      <c r="C184" s="74"/>
      <c r="D184" s="72" t="s">
        <v>31</v>
      </c>
      <c r="E184" s="73"/>
      <c r="F184" s="74"/>
    </row>
    <row r="185" spans="1:6" ht="12.75">
      <c r="A185" s="75"/>
      <c r="B185" s="76"/>
      <c r="C185" s="77"/>
      <c r="D185" s="75"/>
      <c r="E185" s="76"/>
      <c r="F185" s="77"/>
    </row>
    <row r="186" spans="1:6" ht="12.75">
      <c r="A186" s="78" t="s">
        <v>110</v>
      </c>
      <c r="B186" s="79"/>
      <c r="C186" s="80"/>
      <c r="D186" s="84" t="s">
        <v>109</v>
      </c>
      <c r="E186" s="85"/>
      <c r="F186" s="86"/>
    </row>
    <row r="187" spans="1:6" ht="12.75">
      <c r="A187" s="81"/>
      <c r="B187" s="82"/>
      <c r="C187" s="83"/>
      <c r="D187" s="87"/>
      <c r="E187" s="88"/>
      <c r="F187" s="89"/>
    </row>
  </sheetData>
  <sheetProtection/>
  <mergeCells count="80">
    <mergeCell ref="A184:C185"/>
    <mergeCell ref="D184:F185"/>
    <mergeCell ref="A186:C187"/>
    <mergeCell ref="D186:F187"/>
    <mergeCell ref="A164:F164"/>
    <mergeCell ref="A165:C165"/>
    <mergeCell ref="D165:F165"/>
    <mergeCell ref="A166:C166"/>
    <mergeCell ref="D166:F166"/>
    <mergeCell ref="A183:F183"/>
    <mergeCell ref="A136:C137"/>
    <mergeCell ref="D136:F137"/>
    <mergeCell ref="A138:C139"/>
    <mergeCell ref="D138:F139"/>
    <mergeCell ref="A116:F116"/>
    <mergeCell ref="A117:C117"/>
    <mergeCell ref="D117:F117"/>
    <mergeCell ref="A118:C118"/>
    <mergeCell ref="D118:F118"/>
    <mergeCell ref="A135:F135"/>
    <mergeCell ref="A112:C113"/>
    <mergeCell ref="D112:F113"/>
    <mergeCell ref="A114:C115"/>
    <mergeCell ref="D114:F115"/>
    <mergeCell ref="A92:F92"/>
    <mergeCell ref="A93:C93"/>
    <mergeCell ref="D93:F93"/>
    <mergeCell ref="A94:C94"/>
    <mergeCell ref="D94:F94"/>
    <mergeCell ref="A111:F111"/>
    <mergeCell ref="A64:C65"/>
    <mergeCell ref="D64:F65"/>
    <mergeCell ref="A66:C67"/>
    <mergeCell ref="D66:F67"/>
    <mergeCell ref="A44:F44"/>
    <mergeCell ref="A45:C45"/>
    <mergeCell ref="D45:F45"/>
    <mergeCell ref="A46:C46"/>
    <mergeCell ref="D46:F46"/>
    <mergeCell ref="A63:F63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A40:C41"/>
    <mergeCell ref="D40:F41"/>
    <mergeCell ref="A42:C43"/>
    <mergeCell ref="D42:F43"/>
    <mergeCell ref="A20:F20"/>
    <mergeCell ref="A21:C21"/>
    <mergeCell ref="D21:F21"/>
    <mergeCell ref="A22:C22"/>
    <mergeCell ref="D22:F22"/>
    <mergeCell ref="A39:F39"/>
    <mergeCell ref="A88:C89"/>
    <mergeCell ref="D88:F89"/>
    <mergeCell ref="A90:C91"/>
    <mergeCell ref="D90:F91"/>
    <mergeCell ref="A68:F68"/>
    <mergeCell ref="A69:C69"/>
    <mergeCell ref="D69:F69"/>
    <mergeCell ref="A70:C70"/>
    <mergeCell ref="D70:F70"/>
    <mergeCell ref="A87:F87"/>
    <mergeCell ref="A160:C161"/>
    <mergeCell ref="D160:F161"/>
    <mergeCell ref="A162:C163"/>
    <mergeCell ref="D162:F163"/>
    <mergeCell ref="A140:F140"/>
    <mergeCell ref="A141:C141"/>
    <mergeCell ref="D141:F141"/>
    <mergeCell ref="A142:C142"/>
    <mergeCell ref="D142:F142"/>
    <mergeCell ref="A159:F1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6:I30"/>
  <sheetViews>
    <sheetView zoomScalePageLayoutView="0" workbookViewId="0" topLeftCell="A1">
      <selection activeCell="H15" sqref="H15:I16"/>
    </sheetView>
  </sheetViews>
  <sheetFormatPr defaultColWidth="9.140625" defaultRowHeight="12.75"/>
  <cols>
    <col min="9" max="9" width="10.421875" style="0" bestFit="1" customWidth="1"/>
  </cols>
  <sheetData>
    <row r="6" spans="8:9" ht="12.75">
      <c r="H6" t="s">
        <v>84</v>
      </c>
      <c r="I6" t="s">
        <v>85</v>
      </c>
    </row>
    <row r="8" spans="8:9" ht="12.75">
      <c r="H8" s="50" t="s">
        <v>90</v>
      </c>
      <c r="I8" s="50" t="s">
        <v>93</v>
      </c>
    </row>
    <row r="9" spans="8:9" ht="12.75">
      <c r="H9" s="50" t="s">
        <v>86</v>
      </c>
      <c r="I9" s="50" t="s">
        <v>92</v>
      </c>
    </row>
    <row r="10" spans="8:9" ht="12.75">
      <c r="H10" s="50" t="s">
        <v>87</v>
      </c>
      <c r="I10" s="50" t="s">
        <v>94</v>
      </c>
    </row>
    <row r="11" spans="8:9" ht="12.75">
      <c r="H11" s="50" t="s">
        <v>94</v>
      </c>
      <c r="I11" s="50" t="s">
        <v>91</v>
      </c>
    </row>
    <row r="12" spans="8:9" ht="12.75">
      <c r="H12" s="50" t="s">
        <v>88</v>
      </c>
      <c r="I12" s="50" t="s">
        <v>89</v>
      </c>
    </row>
    <row r="13" spans="8:9" ht="12.75">
      <c r="H13" s="50" t="s">
        <v>91</v>
      </c>
      <c r="I13" s="50" t="s">
        <v>90</v>
      </c>
    </row>
    <row r="14" spans="8:9" ht="12.75">
      <c r="H14" t="s">
        <v>89</v>
      </c>
      <c r="I14" t="s">
        <v>87</v>
      </c>
    </row>
    <row r="15" spans="8:9" ht="12.75">
      <c r="H15" s="50" t="s">
        <v>92</v>
      </c>
      <c r="I15" s="50" t="s">
        <v>86</v>
      </c>
    </row>
    <row r="16" spans="8:9" ht="12.75">
      <c r="H16" s="50" t="s">
        <v>93</v>
      </c>
      <c r="I16" s="50" t="s">
        <v>88</v>
      </c>
    </row>
    <row r="20" spans="8:9" ht="12.75">
      <c r="H20" t="s">
        <v>84</v>
      </c>
      <c r="I20" t="s">
        <v>85</v>
      </c>
    </row>
    <row r="22" spans="8:9" ht="12.75">
      <c r="H22" t="s">
        <v>90</v>
      </c>
      <c r="I22" t="s">
        <v>93</v>
      </c>
    </row>
    <row r="23" spans="8:9" ht="12.75">
      <c r="H23" t="s">
        <v>86</v>
      </c>
      <c r="I23" t="s">
        <v>92</v>
      </c>
    </row>
    <row r="24" spans="8:9" ht="12.75">
      <c r="H24" t="s">
        <v>87</v>
      </c>
      <c r="I24" t="s">
        <v>94</v>
      </c>
    </row>
    <row r="25" spans="8:9" ht="12.75">
      <c r="H25" t="s">
        <v>94</v>
      </c>
      <c r="I25" t="s">
        <v>91</v>
      </c>
    </row>
    <row r="26" spans="8:9" ht="12.75">
      <c r="H26" t="s">
        <v>88</v>
      </c>
      <c r="I26" t="s">
        <v>89</v>
      </c>
    </row>
    <row r="27" spans="8:9" ht="12.75">
      <c r="H27" t="s">
        <v>91</v>
      </c>
      <c r="I27" t="s">
        <v>90</v>
      </c>
    </row>
    <row r="28" spans="8:9" ht="12.75">
      <c r="H28" t="s">
        <v>89</v>
      </c>
      <c r="I28" t="s">
        <v>87</v>
      </c>
    </row>
    <row r="29" spans="8:9" ht="12.75">
      <c r="H29" t="s">
        <v>92</v>
      </c>
      <c r="I29" t="s">
        <v>86</v>
      </c>
    </row>
    <row r="30" spans="8:9" ht="12.75">
      <c r="H30" t="s">
        <v>93</v>
      </c>
      <c r="I30" t="s">
        <v>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2021-12-05T21:44:43Z</dcterms:modified>
  <cp:category/>
  <cp:version/>
  <cp:contentType/>
  <cp:contentStatus/>
</cp:coreProperties>
</file>