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_FV" hidden="1">#NAME?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<sst xmlns="http://schemas.openxmlformats.org/spreadsheetml/2006/main" count="303" uniqueCount="97">
  <si>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</si>
  <si>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</si>
  <si>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</si>
  <si>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</si>
  <si>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</si>
  <si>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</si>
  <si>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</si>
  <si>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</si>
  <si>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</si>
  <si>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</si>
  <si>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</si>
  <si>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</si>
  <si>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</si>
  <si>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</si>
  <si>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</si>
  <si>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</si>
  <si>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</si>
  <si>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</si>
  <si>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</si>
  <si>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</si>
  <si>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</si>
  <si>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</si>
  <si>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</si>
  <si>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</si>
  <si>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</si>
  <si>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</si>
  <si>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</si>
  <si>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</si>
  <si>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</si>
  <si>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</si>
  <si>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</si>
  <si>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</si>
  <si>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NO NAME</t>
  </si>
  <si>
    <t>GYPSY QUIZZERS</t>
  </si>
  <si>
    <t>4 SMARTIES AND A TUBE</t>
  </si>
  <si>
    <t>LA CROC SPORTIF</t>
  </si>
  <si>
    <t>The Forge Inn - Glenfield - Sunday Night Quiz League #64</t>
  </si>
  <si>
    <t>TEAM SHERAD</t>
  </si>
  <si>
    <t>TEAM SHEARD</t>
  </si>
  <si>
    <t>TOP 5'S</t>
  </si>
  <si>
    <r>
      <rPr>
        <b/>
        <sz val="10"/>
        <color indexed="17"/>
        <rFont val="Arial"/>
        <family val="2"/>
      </rPr>
      <t>TEAM SHEARD</t>
    </r>
    <r>
      <rPr>
        <b/>
        <sz val="10"/>
        <rFont val="Arial"/>
        <family val="2"/>
      </rPr>
      <t xml:space="preserve"> = 5 POINTS</t>
    </r>
  </si>
  <si>
    <r>
      <rPr>
        <b/>
        <sz val="10"/>
        <color indexed="10"/>
        <rFont val="Arial"/>
        <family val="2"/>
      </rPr>
      <t>THE CHALFONTS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 xml:space="preserve"> = 14 POINTS</t>
    </r>
  </si>
  <si>
    <t>ROSS FROM FRIENDS</t>
  </si>
  <si>
    <t>TNA</t>
  </si>
  <si>
    <t>THE CHUMBLES</t>
  </si>
  <si>
    <t>NAME THE YEAR</t>
  </si>
  <si>
    <r>
      <rPr>
        <b/>
        <sz val="10"/>
        <color indexed="17"/>
        <rFont val="Arial"/>
        <family val="2"/>
      </rPr>
      <t>TNA</t>
    </r>
    <r>
      <rPr>
        <b/>
        <sz val="10"/>
        <rFont val="Arial"/>
        <family val="2"/>
      </rPr>
      <t xml:space="preserve"> &amp; The Chumbles = 1</t>
    </r>
  </si>
  <si>
    <r>
      <rPr>
        <b/>
        <sz val="10"/>
        <color indexed="17"/>
        <rFont val="Arial"/>
        <family val="2"/>
      </rPr>
      <t>The Chafonts</t>
    </r>
    <r>
      <rPr>
        <b/>
        <sz val="10"/>
        <rFont val="Arial"/>
        <family val="2"/>
      </rPr>
      <t xml:space="preserve"> = 6</t>
    </r>
  </si>
  <si>
    <t>SUPER HEROES</t>
  </si>
  <si>
    <t>QUIZICALLY CHALLANGED</t>
  </si>
  <si>
    <t>RATE OUR QUAILS</t>
  </si>
  <si>
    <t>TEQUILA MOCKINGBIRD</t>
  </si>
  <si>
    <t>THE WILD GEESE</t>
  </si>
  <si>
    <t>MISSING LETTERS</t>
  </si>
  <si>
    <r>
      <rPr>
        <b/>
        <sz val="10"/>
        <color indexed="17"/>
        <rFont val="Arial"/>
        <family val="2"/>
      </rPr>
      <t>SUPERHEROES</t>
    </r>
    <r>
      <rPr>
        <b/>
        <sz val="10"/>
        <rFont val="Arial"/>
        <family val="2"/>
      </rPr>
      <t>, 4SMARTIES CHALFONTS = 13 POINTS</t>
    </r>
  </si>
  <si>
    <r>
      <rPr>
        <b/>
        <sz val="10"/>
        <color indexed="17"/>
        <rFont val="Arial"/>
        <family val="2"/>
      </rPr>
      <t>RAYTE OUR QUAILS</t>
    </r>
    <r>
      <rPr>
        <b/>
        <sz val="10"/>
        <rFont val="Arial"/>
        <family val="2"/>
      </rPr>
      <t xml:space="preserve"> &amp; WILDGEESE = 5 POINTS</t>
    </r>
  </si>
  <si>
    <t>TEQUILA MOCKINGBORD</t>
  </si>
  <si>
    <t>THE WILDGEESE</t>
  </si>
  <si>
    <t>QUIZARDS</t>
  </si>
  <si>
    <t>THE 2 OF US</t>
  </si>
  <si>
    <t>ALWAYS LAST</t>
  </si>
  <si>
    <t xml:space="preserve">BRATS </t>
  </si>
  <si>
    <t>CROCZILLA</t>
  </si>
  <si>
    <t>PASIONATE BATH</t>
  </si>
  <si>
    <t>QUIZARDS = 2</t>
  </si>
  <si>
    <r>
      <t xml:space="preserve">CHALFONTS, IN THE CORNER &amp; </t>
    </r>
    <r>
      <rPr>
        <b/>
        <sz val="10"/>
        <color indexed="17"/>
        <rFont val="Arial"/>
        <family val="2"/>
      </rPr>
      <t>CROCZILLA</t>
    </r>
    <r>
      <rPr>
        <b/>
        <sz val="10"/>
        <rFont val="Arial"/>
        <family val="2"/>
      </rPr>
      <t xml:space="preserve"> = 12</t>
    </r>
  </si>
  <si>
    <t>FAMOUS FACES</t>
  </si>
  <si>
    <t>BRATZ</t>
  </si>
  <si>
    <t>PASSIONATE BATH</t>
  </si>
  <si>
    <t>50-50</t>
  </si>
  <si>
    <t>LAST MINUTE.COM</t>
  </si>
  <si>
    <t>OLIVERS ARMYY</t>
  </si>
  <si>
    <t>YORKSHIRE PUDDINGS</t>
  </si>
  <si>
    <t>CROC N ROLL</t>
  </si>
  <si>
    <t>PASSIONATE BATH WITH YOU</t>
  </si>
  <si>
    <t>PASSIOATE BATH WITH YOU</t>
  </si>
  <si>
    <t>LAST MINUT.COM = 3</t>
  </si>
  <si>
    <t>GYPSY QUIZZERS = 14</t>
  </si>
  <si>
    <t xml:space="preserve">OLIVERS ARMY </t>
  </si>
  <si>
    <t>YORKSJIRE PUDDINGS</t>
  </si>
  <si>
    <t>THE ANTI SOCIALS</t>
  </si>
  <si>
    <t xml:space="preserve">NO HOPERS </t>
  </si>
  <si>
    <t>ONE NIGHT ONLY</t>
  </si>
  <si>
    <t>The Chalfonts =14</t>
  </si>
  <si>
    <r>
      <rPr>
        <b/>
        <sz val="10"/>
        <color indexed="13"/>
        <rFont val="Arial"/>
        <family val="2"/>
      </rPr>
      <t>The Chumbles</t>
    </r>
    <r>
      <rPr>
        <b/>
        <sz val="10"/>
        <color indexed="17"/>
        <rFont val="Arial"/>
        <family val="2"/>
      </rPr>
      <t xml:space="preserve"> and One night only</t>
    </r>
  </si>
  <si>
    <t>TOP 5's</t>
  </si>
  <si>
    <t>NO HOPERS</t>
  </si>
  <si>
    <t>ANAGRAMS</t>
  </si>
  <si>
    <t>DON’T CAL LME SHIRLY</t>
  </si>
  <si>
    <t>THE KNOW IT ALLS</t>
  </si>
  <si>
    <t>MOSCH</t>
  </si>
  <si>
    <t>LAST AGAIN</t>
  </si>
  <si>
    <t>CROCEMCOUCHE</t>
  </si>
  <si>
    <t>LAST AGAIN = 1</t>
  </si>
  <si>
    <r>
      <rPr>
        <b/>
        <sz val="10"/>
        <color indexed="17"/>
        <rFont val="Arial"/>
        <family val="2"/>
      </rPr>
      <t>CROCEMBOUCHE</t>
    </r>
    <r>
      <rPr>
        <b/>
        <sz val="10"/>
        <rFont val="Arial"/>
        <family val="2"/>
      </rPr>
      <t xml:space="preserve"> &amp; </t>
    </r>
    <r>
      <rPr>
        <b/>
        <sz val="10"/>
        <color indexed="10"/>
        <rFont val="Arial"/>
        <family val="2"/>
      </rPr>
      <t>The Chalfonts</t>
    </r>
    <r>
      <rPr>
        <b/>
        <sz val="10"/>
        <rFont val="Arial"/>
        <family val="2"/>
      </rPr>
      <t xml:space="preserve"> = 7 </t>
    </r>
  </si>
  <si>
    <t>THE KNW IT ALLS</t>
  </si>
  <si>
    <t>DON’T CALL ME SHIRLY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</si>
</sst>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37" fillId="33" borderId="10" xfId="48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43" fillId="31" borderId="10" xfId="56" applyBorder="1" applyAlignment="1">
      <alignment/>
    </xf>
    <xf numFmtId="0" fontId="43" fillId="31" borderId="10" xfId="56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7" fillId="35" borderId="10" xfId="48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30" fillId="35" borderId="10" xfId="56" applyFont="1" applyFill="1" applyBorder="1" applyAlignment="1">
      <alignment/>
    </xf>
    <xf numFmtId="0" fontId="30" fillId="35" borderId="10" xfId="56" applyFont="1" applyFill="1" applyBorder="1" applyAlignment="1">
      <alignment horizontal="center"/>
    </xf>
    <xf numFmtId="0" fontId="30" fillId="35" borderId="10" xfId="48" applyFont="1" applyFill="1" applyBorder="1" applyAlignment="1">
      <alignment/>
    </xf>
    <xf numFmtId="0" fontId="30" fillId="35" borderId="10" xfId="48" applyFont="1" applyFill="1" applyBorder="1" applyAlignment="1">
      <alignment horizontal="center"/>
    </xf>
    <xf numFmtId="0" fontId="30" fillId="33" borderId="10" xfId="48" applyFont="1" applyFill="1" applyBorder="1" applyAlignment="1">
      <alignment/>
    </xf>
    <xf numFmtId="0" fontId="30" fillId="33" borderId="10" xfId="48" applyFont="1" applyFill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85" zoomScaleNormal="85" zoomScalePageLayoutView="0" workbookViewId="0" topLeftCell="A1">
      <selection activeCell="I14" sqref="I14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65" t="s">
        <v>8</v>
      </c>
      <c r="B2" s="66"/>
      <c r="C2" s="66"/>
      <c r="D2" s="66"/>
      <c r="E2" s="66"/>
      <c r="F2" s="66"/>
      <c r="G2" s="66"/>
      <c r="H2" s="67">
        <v>7</v>
      </c>
      <c r="I2" s="67"/>
      <c r="J2" s="67"/>
      <c r="K2" s="67"/>
      <c r="L2" s="67"/>
      <c r="M2" s="68"/>
      <c r="N2"/>
    </row>
    <row r="3" spans="1:14" ht="12.75" customHeight="1">
      <c r="A3" s="69" t="s">
        <v>0</v>
      </c>
      <c r="B3" s="71" t="s">
        <v>1</v>
      </c>
      <c r="C3" s="28"/>
      <c r="D3" s="52" t="s">
        <v>12</v>
      </c>
      <c r="E3" s="52"/>
      <c r="F3" s="52"/>
      <c r="G3" s="52"/>
      <c r="H3" s="52"/>
      <c r="I3" s="52"/>
      <c r="J3" s="52"/>
      <c r="K3" s="52"/>
      <c r="L3" s="52"/>
      <c r="M3" s="69" t="s">
        <v>2</v>
      </c>
      <c r="N3" s="7" t="s">
        <v>6</v>
      </c>
    </row>
    <row r="4" spans="1:14" ht="12.75">
      <c r="A4" s="70"/>
      <c r="B4" s="72"/>
      <c r="C4" s="29" t="s">
        <v>19</v>
      </c>
      <c r="D4" s="2">
        <v>44759</v>
      </c>
      <c r="E4" s="2">
        <f>D4+7</f>
        <v>44766</v>
      </c>
      <c r="F4" s="2">
        <f aca="true" t="shared" si="0" ref="F4:L4">E4+7</f>
        <v>44773</v>
      </c>
      <c r="G4" s="2">
        <f t="shared" si="0"/>
        <v>44780</v>
      </c>
      <c r="H4" s="2">
        <f t="shared" si="0"/>
        <v>44787</v>
      </c>
      <c r="I4" s="2">
        <f t="shared" si="0"/>
        <v>44794</v>
      </c>
      <c r="J4" s="97">
        <v>44815</v>
      </c>
      <c r="K4" s="2">
        <f t="shared" si="0"/>
        <v>44822</v>
      </c>
      <c r="L4" s="2">
        <f t="shared" si="0"/>
        <v>44829</v>
      </c>
      <c r="M4" s="70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 aca="true" t="shared" si="1" ref="C5:C33">COUNTIF(D5:K5,"&lt;&gt;")</f>
        <v>7</v>
      </c>
      <c r="D5" s="3">
        <v>62.5</v>
      </c>
      <c r="E5" s="33">
        <v>50</v>
      </c>
      <c r="F5" s="24">
        <v>61.5</v>
      </c>
      <c r="G5" s="33">
        <v>57.5</v>
      </c>
      <c r="H5" s="24">
        <v>57</v>
      </c>
      <c r="I5" s="3">
        <v>58</v>
      </c>
      <c r="J5" s="33">
        <v>56</v>
      </c>
      <c r="K5" s="98"/>
      <c r="L5" s="3"/>
      <c r="M5" s="3">
        <f aca="true" t="shared" si="2" ref="M5:M33">SUM(D5:L5)</f>
        <v>402.5</v>
      </c>
      <c r="N5" s="22">
        <f aca="true" t="shared" si="3" ref="N5:N10">M5/C5</f>
        <v>57.5</v>
      </c>
    </row>
    <row r="6" spans="1:14" s="23" customFormat="1" ht="12.75">
      <c r="A6" s="24">
        <f aca="true" t="shared" si="4" ref="A6:A33">A5+1</f>
        <v>2</v>
      </c>
      <c r="B6" s="31" t="s">
        <v>33</v>
      </c>
      <c r="C6" s="21">
        <f t="shared" si="1"/>
        <v>7</v>
      </c>
      <c r="D6" s="3">
        <v>58.5</v>
      </c>
      <c r="E6" s="33">
        <v>39</v>
      </c>
      <c r="F6" s="24">
        <v>56.5</v>
      </c>
      <c r="G6" s="33">
        <v>44</v>
      </c>
      <c r="H6" s="24">
        <v>55</v>
      </c>
      <c r="I6" s="3">
        <v>53.5</v>
      </c>
      <c r="J6" s="33">
        <v>48</v>
      </c>
      <c r="K6" s="98"/>
      <c r="L6" s="3"/>
      <c r="M6" s="3">
        <f t="shared" si="2"/>
        <v>354.5</v>
      </c>
      <c r="N6" s="22">
        <f t="shared" si="3"/>
        <v>50.642857142857146</v>
      </c>
    </row>
    <row r="7" spans="1:14" s="23" customFormat="1" ht="12.75">
      <c r="A7" s="24">
        <f t="shared" si="4"/>
        <v>3</v>
      </c>
      <c r="B7" s="31" t="s">
        <v>34</v>
      </c>
      <c r="C7" s="21">
        <f t="shared" si="1"/>
        <v>7</v>
      </c>
      <c r="D7" s="3">
        <v>57.5</v>
      </c>
      <c r="E7" s="33">
        <v>32</v>
      </c>
      <c r="F7" s="24">
        <v>63</v>
      </c>
      <c r="G7" s="33">
        <v>50</v>
      </c>
      <c r="H7" s="24">
        <v>46.5</v>
      </c>
      <c r="I7" s="3">
        <v>56.5</v>
      </c>
      <c r="J7" s="33">
        <v>49.5</v>
      </c>
      <c r="K7" s="98"/>
      <c r="L7" s="3"/>
      <c r="M7" s="3">
        <f t="shared" si="2"/>
        <v>355</v>
      </c>
      <c r="N7" s="22">
        <f t="shared" si="3"/>
        <v>50.714285714285715</v>
      </c>
    </row>
    <row r="8" spans="1:14" s="23" customFormat="1" ht="12" customHeight="1">
      <c r="A8" s="24">
        <f t="shared" si="4"/>
        <v>4</v>
      </c>
      <c r="B8" s="31" t="s">
        <v>28</v>
      </c>
      <c r="C8" s="21">
        <f t="shared" si="1"/>
        <v>7</v>
      </c>
      <c r="D8" s="3">
        <v>55.5</v>
      </c>
      <c r="E8" s="33">
        <v>32</v>
      </c>
      <c r="F8" s="35">
        <v>62.5</v>
      </c>
      <c r="G8" s="33">
        <v>55</v>
      </c>
      <c r="H8" s="24">
        <v>49</v>
      </c>
      <c r="I8" s="3">
        <v>45.5</v>
      </c>
      <c r="J8" s="33">
        <v>50.5</v>
      </c>
      <c r="K8" s="98"/>
      <c r="L8" s="3"/>
      <c r="M8" s="3">
        <f t="shared" si="2"/>
        <v>350</v>
      </c>
      <c r="N8" s="22">
        <f t="shared" si="3"/>
        <v>50</v>
      </c>
    </row>
    <row r="9" spans="1:14" s="23" customFormat="1" ht="12.75">
      <c r="A9" s="24">
        <f t="shared" si="4"/>
        <v>5</v>
      </c>
      <c r="B9" s="31" t="s">
        <v>35</v>
      </c>
      <c r="C9" s="21">
        <f t="shared" si="1"/>
        <v>5</v>
      </c>
      <c r="D9" s="3">
        <v>51.5</v>
      </c>
      <c r="E9" s="33">
        <v>46.5</v>
      </c>
      <c r="F9" s="24"/>
      <c r="G9" s="33">
        <v>52.5</v>
      </c>
      <c r="H9" s="24">
        <v>51.5</v>
      </c>
      <c r="I9" s="3"/>
      <c r="J9" s="33">
        <v>50.5</v>
      </c>
      <c r="K9" s="98"/>
      <c r="L9" s="3"/>
      <c r="M9" s="3">
        <f t="shared" si="2"/>
        <v>252.5</v>
      </c>
      <c r="N9" s="22">
        <f t="shared" si="3"/>
        <v>50.5</v>
      </c>
    </row>
    <row r="10" spans="1:14" s="23" customFormat="1" ht="12.75">
      <c r="A10" s="24">
        <f t="shared" si="4"/>
        <v>6</v>
      </c>
      <c r="B10" s="31" t="s">
        <v>68</v>
      </c>
      <c r="C10" s="21">
        <f t="shared" si="1"/>
        <v>2</v>
      </c>
      <c r="D10" s="3"/>
      <c r="E10" s="33"/>
      <c r="F10" s="24"/>
      <c r="G10" s="33">
        <v>43</v>
      </c>
      <c r="H10" s="24">
        <v>36.5</v>
      </c>
      <c r="I10" s="3"/>
      <c r="J10" s="33"/>
      <c r="K10" s="98"/>
      <c r="L10" s="3"/>
      <c r="M10" s="3">
        <f t="shared" si="2"/>
        <v>79.5</v>
      </c>
      <c r="N10" s="22">
        <f t="shared" si="3"/>
        <v>39.75</v>
      </c>
    </row>
    <row r="11" spans="1:14" s="23" customFormat="1" ht="12.75">
      <c r="A11" s="24">
        <f t="shared" si="4"/>
        <v>7</v>
      </c>
      <c r="B11" s="31" t="s">
        <v>49</v>
      </c>
      <c r="C11" s="21">
        <f t="shared" si="1"/>
        <v>2</v>
      </c>
      <c r="D11" s="3"/>
      <c r="E11" s="33"/>
      <c r="F11" s="24">
        <v>37.5</v>
      </c>
      <c r="G11" s="33">
        <v>36.5</v>
      </c>
      <c r="H11" s="24"/>
      <c r="I11" s="3"/>
      <c r="J11" s="33"/>
      <c r="K11" s="98"/>
      <c r="L11" s="3"/>
      <c r="M11" s="3">
        <f t="shared" si="2"/>
        <v>74</v>
      </c>
      <c r="N11" s="22">
        <f aca="true" t="shared" si="5" ref="N11:N17">M11/C11</f>
        <v>37</v>
      </c>
    </row>
    <row r="12" spans="1:14" s="23" customFormat="1" ht="12.75">
      <c r="A12" s="24">
        <f t="shared" si="4"/>
        <v>8</v>
      </c>
      <c r="B12" s="30" t="s">
        <v>42</v>
      </c>
      <c r="C12" s="21">
        <f t="shared" si="1"/>
        <v>2</v>
      </c>
      <c r="D12" s="3"/>
      <c r="E12" s="33">
        <v>29.5</v>
      </c>
      <c r="F12" s="24"/>
      <c r="G12" s="33">
        <v>43.5</v>
      </c>
      <c r="H12" s="24"/>
      <c r="I12" s="3"/>
      <c r="J12" s="33"/>
      <c r="K12" s="98"/>
      <c r="L12" s="3"/>
      <c r="M12" s="3">
        <f t="shared" si="2"/>
        <v>73</v>
      </c>
      <c r="N12" s="22">
        <f t="shared" si="5"/>
        <v>36.5</v>
      </c>
    </row>
    <row r="13" spans="1:14" s="23" customFormat="1" ht="12.75">
      <c r="A13" s="24">
        <f t="shared" si="4"/>
        <v>9</v>
      </c>
      <c r="B13" s="31" t="s">
        <v>48</v>
      </c>
      <c r="C13" s="21">
        <f t="shared" si="1"/>
        <v>1</v>
      </c>
      <c r="D13" s="3"/>
      <c r="E13" s="33"/>
      <c r="F13" s="24">
        <v>60</v>
      </c>
      <c r="G13" s="33"/>
      <c r="H13" s="24"/>
      <c r="I13" s="3"/>
      <c r="J13" s="33"/>
      <c r="K13" s="98"/>
      <c r="L13" s="3"/>
      <c r="M13" s="3">
        <f t="shared" si="2"/>
        <v>60</v>
      </c>
      <c r="N13" s="22">
        <f t="shared" si="5"/>
        <v>60</v>
      </c>
    </row>
    <row r="14" spans="1:14" s="23" customFormat="1" ht="12.75">
      <c r="A14" s="24">
        <f t="shared" si="4"/>
        <v>10</v>
      </c>
      <c r="B14" s="31" t="s">
        <v>67</v>
      </c>
      <c r="C14" s="21">
        <f t="shared" si="1"/>
        <v>1</v>
      </c>
      <c r="D14" s="3"/>
      <c r="E14" s="33"/>
      <c r="F14" s="24"/>
      <c r="G14" s="33">
        <v>53</v>
      </c>
      <c r="H14" s="24"/>
      <c r="I14" s="3"/>
      <c r="J14" s="33"/>
      <c r="K14" s="98"/>
      <c r="L14" s="3"/>
      <c r="M14" s="3">
        <f t="shared" si="2"/>
        <v>53</v>
      </c>
      <c r="N14" s="22">
        <f t="shared" si="5"/>
        <v>53</v>
      </c>
    </row>
    <row r="15" spans="1:14" s="23" customFormat="1" ht="12.75">
      <c r="A15" s="24">
        <f t="shared" si="4"/>
        <v>11</v>
      </c>
      <c r="B15" s="31" t="s">
        <v>79</v>
      </c>
      <c r="C15" s="21">
        <f t="shared" si="1"/>
        <v>1</v>
      </c>
      <c r="D15" s="3"/>
      <c r="E15" s="33"/>
      <c r="F15" s="24"/>
      <c r="G15" s="33"/>
      <c r="H15" s="24">
        <v>52.5</v>
      </c>
      <c r="I15" s="3"/>
      <c r="J15" s="33"/>
      <c r="K15" s="98"/>
      <c r="L15" s="3"/>
      <c r="M15" s="3">
        <f t="shared" si="2"/>
        <v>52.5</v>
      </c>
      <c r="N15" s="22">
        <f t="shared" si="5"/>
        <v>52.5</v>
      </c>
    </row>
    <row r="16" spans="1:14" s="23" customFormat="1" ht="12.75">
      <c r="A16" s="24">
        <f t="shared" si="4"/>
        <v>12</v>
      </c>
      <c r="B16" s="31" t="s">
        <v>78</v>
      </c>
      <c r="C16" s="21">
        <f t="shared" si="1"/>
        <v>1</v>
      </c>
      <c r="D16" s="3"/>
      <c r="E16" s="33"/>
      <c r="F16" s="24"/>
      <c r="G16" s="33"/>
      <c r="H16" s="24">
        <v>50.5</v>
      </c>
      <c r="I16" s="3"/>
      <c r="J16" s="33"/>
      <c r="K16" s="98"/>
      <c r="L16" s="3"/>
      <c r="M16" s="3">
        <f t="shared" si="2"/>
        <v>50.5</v>
      </c>
      <c r="N16" s="22">
        <f t="shared" si="5"/>
        <v>50.5</v>
      </c>
    </row>
    <row r="17" spans="1:14" s="23" customFormat="1" ht="12.75">
      <c r="A17" s="24">
        <f t="shared" si="4"/>
        <v>13</v>
      </c>
      <c r="B17" s="30" t="s">
        <v>60</v>
      </c>
      <c r="C17" s="21">
        <f t="shared" si="1"/>
        <v>1</v>
      </c>
      <c r="D17" s="3"/>
      <c r="E17" s="33"/>
      <c r="F17" s="24"/>
      <c r="G17" s="33">
        <v>46.5</v>
      </c>
      <c r="H17" s="24"/>
      <c r="I17" s="3"/>
      <c r="J17" s="33"/>
      <c r="K17" s="98"/>
      <c r="L17" s="3"/>
      <c r="M17" s="3">
        <f t="shared" si="2"/>
        <v>46.5</v>
      </c>
      <c r="N17" s="22">
        <f t="shared" si="5"/>
        <v>46.5</v>
      </c>
    </row>
    <row r="18" spans="1:14" s="23" customFormat="1" ht="12.75">
      <c r="A18" s="24">
        <f t="shared" si="4"/>
        <v>14</v>
      </c>
      <c r="B18" s="31" t="s">
        <v>32</v>
      </c>
      <c r="C18" s="21">
        <f t="shared" si="1"/>
        <v>1</v>
      </c>
      <c r="D18" s="3">
        <v>45.5</v>
      </c>
      <c r="E18" s="33"/>
      <c r="F18" s="24"/>
      <c r="G18" s="33"/>
      <c r="H18" s="24"/>
      <c r="I18" s="3"/>
      <c r="J18" s="33"/>
      <c r="K18" s="98"/>
      <c r="L18" s="3"/>
      <c r="M18" s="3">
        <f t="shared" si="2"/>
        <v>45.5</v>
      </c>
      <c r="N18" s="22">
        <f>M18/C18</f>
        <v>45.5</v>
      </c>
    </row>
    <row r="19" spans="1:14" s="23" customFormat="1" ht="12.75">
      <c r="A19" s="24">
        <f t="shared" si="4"/>
        <v>15</v>
      </c>
      <c r="B19" s="31" t="s">
        <v>80</v>
      </c>
      <c r="C19" s="21">
        <f t="shared" si="1"/>
        <v>1</v>
      </c>
      <c r="D19" s="3"/>
      <c r="E19" s="33"/>
      <c r="F19" s="24"/>
      <c r="G19" s="33"/>
      <c r="H19" s="24"/>
      <c r="I19" s="3">
        <v>41</v>
      </c>
      <c r="J19" s="33"/>
      <c r="K19" s="98"/>
      <c r="L19" s="3"/>
      <c r="M19" s="3">
        <f t="shared" si="2"/>
        <v>41</v>
      </c>
      <c r="N19" s="22">
        <f>M19/C19</f>
        <v>41</v>
      </c>
    </row>
    <row r="20" spans="1:14" s="23" customFormat="1" ht="12.75">
      <c r="A20" s="24">
        <f t="shared" si="4"/>
        <v>16</v>
      </c>
      <c r="B20" s="31" t="s">
        <v>82</v>
      </c>
      <c r="C20" s="21">
        <f t="shared" si="1"/>
        <v>1</v>
      </c>
      <c r="D20" s="3"/>
      <c r="E20" s="33"/>
      <c r="F20" s="24"/>
      <c r="G20" s="33"/>
      <c r="H20" s="24"/>
      <c r="I20" s="3">
        <v>40.5</v>
      </c>
      <c r="J20" s="33"/>
      <c r="K20" s="98"/>
      <c r="L20" s="3"/>
      <c r="M20" s="3">
        <f t="shared" si="2"/>
        <v>40.5</v>
      </c>
      <c r="N20" s="22">
        <f>M20/C20</f>
        <v>40.5</v>
      </c>
    </row>
    <row r="21" spans="1:14" s="23" customFormat="1" ht="12.75">
      <c r="A21" s="24">
        <f t="shared" si="4"/>
        <v>17</v>
      </c>
      <c r="B21" s="31" t="s">
        <v>44</v>
      </c>
      <c r="C21" s="21">
        <f t="shared" si="1"/>
        <v>1</v>
      </c>
      <c r="D21" s="3"/>
      <c r="E21" s="33"/>
      <c r="F21" s="24"/>
      <c r="G21" s="33"/>
      <c r="H21" s="24"/>
      <c r="I21" s="3">
        <v>40</v>
      </c>
      <c r="J21" s="33"/>
      <c r="K21" s="98"/>
      <c r="L21" s="3"/>
      <c r="M21" s="3">
        <f t="shared" si="2"/>
        <v>40</v>
      </c>
      <c r="N21" s="22">
        <f>M21/C21</f>
        <v>40</v>
      </c>
    </row>
    <row r="22" spans="1:14" s="23" customFormat="1" ht="12.75">
      <c r="A22" s="24">
        <f t="shared" si="4"/>
        <v>18</v>
      </c>
      <c r="B22" s="31" t="s">
        <v>96</v>
      </c>
      <c r="C22" s="21">
        <f t="shared" si="1"/>
        <v>1</v>
      </c>
      <c r="D22" s="3"/>
      <c r="E22" s="33"/>
      <c r="F22" s="24"/>
      <c r="G22" s="33"/>
      <c r="H22" s="24"/>
      <c r="I22" s="3"/>
      <c r="J22" s="33">
        <v>29</v>
      </c>
      <c r="K22" s="98"/>
      <c r="L22" s="3"/>
      <c r="M22" s="3">
        <f aca="true" t="shared" si="6" ref="M22:M32">SUM(D22:L22)</f>
        <v>29</v>
      </c>
      <c r="N22" s="22">
        <f aca="true" t="shared" si="7" ref="N22:N32">M22/C22</f>
        <v>29</v>
      </c>
    </row>
    <row r="23" spans="1:14" s="23" customFormat="1" ht="12.75">
      <c r="A23" s="24">
        <f t="shared" si="4"/>
        <v>19</v>
      </c>
      <c r="B23" s="31" t="s">
        <v>91</v>
      </c>
      <c r="C23" s="21">
        <f t="shared" si="1"/>
        <v>1</v>
      </c>
      <c r="D23" s="3"/>
      <c r="E23" s="33"/>
      <c r="F23" s="24"/>
      <c r="G23" s="33"/>
      <c r="H23" s="24"/>
      <c r="I23" s="3"/>
      <c r="J23" s="33">
        <v>28</v>
      </c>
      <c r="K23" s="98"/>
      <c r="L23" s="3"/>
      <c r="M23" s="3">
        <f t="shared" si="6"/>
        <v>28</v>
      </c>
      <c r="N23" s="22">
        <f t="shared" si="7"/>
        <v>28</v>
      </c>
    </row>
    <row r="24" spans="1:14" s="23" customFormat="1" ht="12.75">
      <c r="A24" s="24">
        <f t="shared" si="4"/>
        <v>20</v>
      </c>
      <c r="B24" s="31" t="s">
        <v>95</v>
      </c>
      <c r="C24" s="21">
        <f t="shared" si="1"/>
        <v>1</v>
      </c>
      <c r="D24" s="3"/>
      <c r="E24" s="33"/>
      <c r="F24" s="24"/>
      <c r="G24" s="33"/>
      <c r="H24" s="24"/>
      <c r="I24" s="3"/>
      <c r="J24" s="33">
        <v>31.5</v>
      </c>
      <c r="K24" s="98"/>
      <c r="L24" s="3"/>
      <c r="M24" s="3">
        <f t="shared" si="6"/>
        <v>31.5</v>
      </c>
      <c r="N24" s="22">
        <f t="shared" si="7"/>
        <v>31.5</v>
      </c>
    </row>
    <row r="25" spans="1:14" s="23" customFormat="1" ht="12.75">
      <c r="A25" s="24">
        <f t="shared" si="4"/>
        <v>21</v>
      </c>
      <c r="B25" s="31" t="s">
        <v>90</v>
      </c>
      <c r="C25" s="21">
        <f t="shared" si="1"/>
        <v>1</v>
      </c>
      <c r="D25" s="3"/>
      <c r="E25" s="33"/>
      <c r="F25" s="24"/>
      <c r="G25" s="33"/>
      <c r="H25" s="24"/>
      <c r="I25" s="3"/>
      <c r="J25" s="33">
        <v>45</v>
      </c>
      <c r="K25" s="98"/>
      <c r="L25" s="3"/>
      <c r="M25" s="3">
        <f t="shared" si="6"/>
        <v>45</v>
      </c>
      <c r="N25" s="22">
        <f t="shared" si="7"/>
        <v>45</v>
      </c>
    </row>
    <row r="26" spans="1:14" s="23" customFormat="1" ht="12.75">
      <c r="A26" s="24">
        <f t="shared" si="4"/>
        <v>22</v>
      </c>
      <c r="B26" s="31" t="s">
        <v>50</v>
      </c>
      <c r="C26" s="21">
        <f t="shared" si="1"/>
        <v>1</v>
      </c>
      <c r="D26" s="3"/>
      <c r="E26" s="33"/>
      <c r="F26" s="24">
        <v>37</v>
      </c>
      <c r="G26" s="33"/>
      <c r="H26" s="24"/>
      <c r="I26" s="3"/>
      <c r="J26" s="33"/>
      <c r="K26" s="98"/>
      <c r="L26" s="3"/>
      <c r="M26" s="3">
        <f t="shared" si="6"/>
        <v>37</v>
      </c>
      <c r="N26" s="22">
        <f t="shared" si="7"/>
        <v>37</v>
      </c>
    </row>
    <row r="27" spans="1:14" s="23" customFormat="1" ht="13.5" customHeight="1">
      <c r="A27" s="24">
        <f t="shared" si="4"/>
        <v>23</v>
      </c>
      <c r="B27" s="31" t="s">
        <v>70</v>
      </c>
      <c r="C27" s="21">
        <f t="shared" si="1"/>
        <v>1</v>
      </c>
      <c r="D27" s="3"/>
      <c r="E27" s="33"/>
      <c r="F27" s="24"/>
      <c r="G27" s="33"/>
      <c r="H27" s="24">
        <v>37</v>
      </c>
      <c r="I27" s="3"/>
      <c r="J27" s="33"/>
      <c r="K27" s="98"/>
      <c r="L27" s="3"/>
      <c r="M27" s="3">
        <f t="shared" si="6"/>
        <v>37</v>
      </c>
      <c r="N27" s="22">
        <f t="shared" si="7"/>
        <v>37</v>
      </c>
    </row>
    <row r="28" spans="1:14" s="23" customFormat="1" ht="13.5" customHeight="1">
      <c r="A28" s="24">
        <f t="shared" si="4"/>
        <v>24</v>
      </c>
      <c r="B28" s="31" t="s">
        <v>86</v>
      </c>
      <c r="C28" s="21">
        <f t="shared" si="1"/>
        <v>1</v>
      </c>
      <c r="D28" s="3"/>
      <c r="E28" s="33"/>
      <c r="F28" s="24"/>
      <c r="G28" s="33"/>
      <c r="H28" s="24"/>
      <c r="I28" s="3">
        <v>33</v>
      </c>
      <c r="J28" s="33"/>
      <c r="K28" s="98"/>
      <c r="L28" s="3"/>
      <c r="M28" s="3">
        <f t="shared" si="6"/>
        <v>33</v>
      </c>
      <c r="N28" s="22">
        <f t="shared" si="7"/>
        <v>33</v>
      </c>
    </row>
    <row r="29" spans="1:14" s="23" customFormat="1" ht="13.5" customHeight="1">
      <c r="A29" s="24">
        <f t="shared" si="4"/>
        <v>25</v>
      </c>
      <c r="B29" s="31" t="s">
        <v>57</v>
      </c>
      <c r="C29" s="21">
        <f t="shared" si="1"/>
        <v>1</v>
      </c>
      <c r="D29" s="32"/>
      <c r="E29" s="33"/>
      <c r="F29" s="24">
        <v>32.5</v>
      </c>
      <c r="G29" s="33"/>
      <c r="H29" s="24"/>
      <c r="I29" s="3"/>
      <c r="J29" s="33"/>
      <c r="K29" s="98"/>
      <c r="L29" s="3"/>
      <c r="M29" s="3">
        <f t="shared" si="6"/>
        <v>32.5</v>
      </c>
      <c r="N29" s="22">
        <f t="shared" si="7"/>
        <v>32.5</v>
      </c>
    </row>
    <row r="30" spans="1:14" s="23" customFormat="1" ht="13.5" customHeight="1">
      <c r="A30" s="24">
        <f t="shared" si="4"/>
        <v>26</v>
      </c>
      <c r="B30" s="31" t="s">
        <v>56</v>
      </c>
      <c r="C30" s="21">
        <f t="shared" si="1"/>
        <v>1</v>
      </c>
      <c r="D30" s="32"/>
      <c r="E30" s="33"/>
      <c r="F30" s="24">
        <v>32</v>
      </c>
      <c r="G30" s="33"/>
      <c r="H30" s="24"/>
      <c r="I30" s="3"/>
      <c r="J30" s="33"/>
      <c r="K30" s="98"/>
      <c r="L30" s="3"/>
      <c r="M30" s="3">
        <f t="shared" si="6"/>
        <v>32</v>
      </c>
      <c r="N30" s="22">
        <f t="shared" si="7"/>
        <v>32</v>
      </c>
    </row>
    <row r="31" spans="1:14" s="23" customFormat="1" ht="13.5" customHeight="1">
      <c r="A31" s="24">
        <f t="shared" si="4"/>
        <v>27</v>
      </c>
      <c r="B31" s="31" t="s">
        <v>44</v>
      </c>
      <c r="C31" s="21">
        <f t="shared" si="1"/>
        <v>1</v>
      </c>
      <c r="D31" s="3"/>
      <c r="E31" s="33">
        <v>31</v>
      </c>
      <c r="F31" s="24"/>
      <c r="G31" s="33"/>
      <c r="H31" s="24"/>
      <c r="I31" s="3"/>
      <c r="J31" s="33"/>
      <c r="K31" s="98"/>
      <c r="L31" s="3"/>
      <c r="M31" s="3">
        <f t="shared" si="6"/>
        <v>31</v>
      </c>
      <c r="N31" s="22">
        <f t="shared" si="7"/>
        <v>31</v>
      </c>
    </row>
    <row r="32" spans="1:14" s="23" customFormat="1" ht="13.5" customHeight="1">
      <c r="A32" s="24">
        <f t="shared" si="4"/>
        <v>28</v>
      </c>
      <c r="B32" s="31" t="s">
        <v>58</v>
      </c>
      <c r="C32" s="21">
        <f t="shared" si="1"/>
        <v>1</v>
      </c>
      <c r="D32" s="3"/>
      <c r="E32" s="33"/>
      <c r="F32" s="24"/>
      <c r="G32" s="33">
        <v>29.5</v>
      </c>
      <c r="H32" s="24"/>
      <c r="I32" s="3"/>
      <c r="J32" s="33"/>
      <c r="K32" s="98"/>
      <c r="L32" s="3"/>
      <c r="M32" s="3">
        <f t="shared" si="6"/>
        <v>29.5</v>
      </c>
      <c r="N32" s="22">
        <f t="shared" si="7"/>
        <v>29.5</v>
      </c>
    </row>
    <row r="33" spans="1:14" s="23" customFormat="1" ht="12.75">
      <c r="A33" s="24">
        <f t="shared" si="4"/>
        <v>29</v>
      </c>
      <c r="B33" s="31" t="s">
        <v>59</v>
      </c>
      <c r="C33" s="21">
        <f t="shared" si="1"/>
        <v>1</v>
      </c>
      <c r="D33" s="3"/>
      <c r="E33" s="33"/>
      <c r="F33" s="24"/>
      <c r="G33" s="33">
        <v>27</v>
      </c>
      <c r="H33" s="24"/>
      <c r="I33" s="3"/>
      <c r="J33" s="33"/>
      <c r="K33" s="98"/>
      <c r="L33" s="3"/>
      <c r="M33" s="3">
        <f t="shared" si="2"/>
        <v>27</v>
      </c>
      <c r="N33" s="22">
        <f>M33/C33</f>
        <v>27</v>
      </c>
    </row>
    <row r="34" spans="1:14" ht="12.75">
      <c r="A34" s="56" t="s">
        <v>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4" ht="12.75">
      <c r="A36" s="55" t="s">
        <v>3</v>
      </c>
      <c r="B36" s="54" t="s">
        <v>5</v>
      </c>
      <c r="C36" s="27" t="s">
        <v>7</v>
      </c>
      <c r="D36" s="7">
        <f aca="true" t="shared" si="8" ref="D36:I36">SUM(D5:D33)/D38</f>
        <v>55.166666666666664</v>
      </c>
      <c r="E36" s="7">
        <f t="shared" si="8"/>
        <v>37.142857142857146</v>
      </c>
      <c r="F36" s="7">
        <f t="shared" si="8"/>
        <v>49.166666666666664</v>
      </c>
      <c r="G36" s="7">
        <f t="shared" si="8"/>
        <v>44.833333333333336</v>
      </c>
      <c r="H36" s="7">
        <f t="shared" si="8"/>
        <v>48.388888888888886</v>
      </c>
      <c r="I36" s="7">
        <f t="shared" si="8"/>
        <v>46</v>
      </c>
      <c r="J36" s="7">
        <f>SUM(J5:J33)/J38</f>
        <v>43.111111111111114</v>
      </c>
      <c r="K36" s="99"/>
      <c r="L36" s="7"/>
      <c r="M36" s="4"/>
      <c r="N36" s="13"/>
    </row>
    <row r="37" spans="1:14" ht="12.75">
      <c r="A37" s="55"/>
      <c r="B37" s="54"/>
      <c r="C37" s="27" t="s">
        <v>20</v>
      </c>
      <c r="D37" s="7">
        <f aca="true" t="shared" si="9" ref="D37:I37">MAX(D5:D33)</f>
        <v>62.5</v>
      </c>
      <c r="E37" s="7">
        <f t="shared" si="9"/>
        <v>50</v>
      </c>
      <c r="F37" s="7">
        <f t="shared" si="9"/>
        <v>63</v>
      </c>
      <c r="G37" s="7">
        <f t="shared" si="9"/>
        <v>57.5</v>
      </c>
      <c r="H37" s="7">
        <f t="shared" si="9"/>
        <v>57</v>
      </c>
      <c r="I37" s="7">
        <f t="shared" si="9"/>
        <v>58</v>
      </c>
      <c r="J37" s="7">
        <f>MAX(J5:J33)</f>
        <v>56</v>
      </c>
      <c r="K37" s="99"/>
      <c r="L37" s="7"/>
      <c r="M37" s="11"/>
      <c r="N37" s="12"/>
    </row>
    <row r="38" spans="1:14" ht="12.75">
      <c r="A38" s="55"/>
      <c r="B38" s="54"/>
      <c r="C38" s="27" t="s">
        <v>6</v>
      </c>
      <c r="D38" s="9">
        <f aca="true" t="shared" si="10" ref="D38:I38">COUNTIF(D5:D33,"&lt;&gt;")</f>
        <v>6</v>
      </c>
      <c r="E38" s="9">
        <f t="shared" si="10"/>
        <v>7</v>
      </c>
      <c r="F38" s="9">
        <f t="shared" si="10"/>
        <v>9</v>
      </c>
      <c r="G38" s="9">
        <f t="shared" si="10"/>
        <v>12</v>
      </c>
      <c r="H38" s="9">
        <f t="shared" si="10"/>
        <v>9</v>
      </c>
      <c r="I38" s="9">
        <f t="shared" si="10"/>
        <v>8</v>
      </c>
      <c r="J38" s="9">
        <f>COUNTIF(J5:J33,"&lt;&gt;")</f>
        <v>9</v>
      </c>
      <c r="K38" s="100"/>
      <c r="L38" s="9"/>
      <c r="M38" s="13"/>
      <c r="N38" s="12"/>
    </row>
    <row r="39" spans="1:14" ht="12.75">
      <c r="A39" s="55"/>
      <c r="B39" s="53" t="s">
        <v>4</v>
      </c>
      <c r="C39" s="26" t="s">
        <v>21</v>
      </c>
      <c r="D39" s="6" t="s">
        <v>17</v>
      </c>
      <c r="E39" s="6" t="s">
        <v>17</v>
      </c>
      <c r="F39" s="6" t="s">
        <v>17</v>
      </c>
      <c r="G39" s="6" t="s">
        <v>17</v>
      </c>
      <c r="H39" s="6" t="s">
        <v>17</v>
      </c>
      <c r="I39" s="6" t="s">
        <v>17</v>
      </c>
      <c r="J39" s="6" t="s">
        <v>17</v>
      </c>
      <c r="K39" s="101"/>
      <c r="L39" s="6"/>
      <c r="M39" s="14"/>
      <c r="N39" s="12"/>
    </row>
    <row r="40" spans="1:14" ht="12.75">
      <c r="A40" s="55"/>
      <c r="B40" s="53"/>
      <c r="C40" s="26" t="s">
        <v>22</v>
      </c>
      <c r="D40" s="6" t="s">
        <v>26</v>
      </c>
      <c r="E40" s="6" t="s">
        <v>26</v>
      </c>
      <c r="F40" s="6" t="s">
        <v>26</v>
      </c>
      <c r="G40" s="6" t="s">
        <v>26</v>
      </c>
      <c r="H40" s="6" t="s">
        <v>26</v>
      </c>
      <c r="I40" s="6" t="s">
        <v>26</v>
      </c>
      <c r="J40" s="6" t="s">
        <v>26</v>
      </c>
      <c r="K40" s="101"/>
      <c r="L40" s="18"/>
      <c r="M40" s="15"/>
      <c r="N40" s="16"/>
    </row>
    <row r="41" spans="1:14" ht="12.75">
      <c r="A41" s="55"/>
      <c r="B41" s="53"/>
      <c r="C41" s="26" t="s">
        <v>23</v>
      </c>
      <c r="D41" s="36" t="s">
        <v>39</v>
      </c>
      <c r="E41" s="36" t="s">
        <v>45</v>
      </c>
      <c r="F41" s="36" t="s">
        <v>53</v>
      </c>
      <c r="G41" s="36" t="s">
        <v>66</v>
      </c>
      <c r="H41" s="36" t="s">
        <v>69</v>
      </c>
      <c r="I41" s="36" t="s">
        <v>85</v>
      </c>
      <c r="J41" s="36" t="s">
        <v>87</v>
      </c>
      <c r="K41" s="101"/>
      <c r="L41" s="6"/>
      <c r="M41" s="15"/>
      <c r="N41" s="16"/>
    </row>
    <row r="42" spans="1:14" ht="12.75" customHeight="1">
      <c r="A42" s="55"/>
      <c r="B42" s="53"/>
      <c r="C42" s="26" t="s">
        <v>24</v>
      </c>
      <c r="D42" s="6" t="s">
        <v>27</v>
      </c>
      <c r="E42" s="6" t="s">
        <v>27</v>
      </c>
      <c r="F42" s="6" t="s">
        <v>27</v>
      </c>
      <c r="G42" s="6" t="s">
        <v>27</v>
      </c>
      <c r="H42" s="6" t="s">
        <v>27</v>
      </c>
      <c r="I42" s="6" t="s">
        <v>27</v>
      </c>
      <c r="J42" s="6" t="s">
        <v>27</v>
      </c>
      <c r="K42" s="101"/>
      <c r="L42" s="18"/>
      <c r="M42" s="15"/>
      <c r="N42" s="16"/>
    </row>
    <row r="43" spans="1:14" s="5" customFormat="1" ht="12.75" customHeight="1">
      <c r="A43" s="55"/>
      <c r="B43" s="53"/>
      <c r="C43" s="26" t="s">
        <v>25</v>
      </c>
      <c r="D43" s="6" t="s">
        <v>18</v>
      </c>
      <c r="E43" s="6" t="s">
        <v>18</v>
      </c>
      <c r="F43" s="6" t="s">
        <v>18</v>
      </c>
      <c r="G43" s="6" t="s">
        <v>18</v>
      </c>
      <c r="H43" s="6" t="s">
        <v>18</v>
      </c>
      <c r="I43" s="6" t="s">
        <v>18</v>
      </c>
      <c r="J43" s="6" t="s">
        <v>18</v>
      </c>
      <c r="K43" s="101"/>
      <c r="L43" s="6"/>
      <c r="M43" s="15"/>
      <c r="N43" s="16"/>
    </row>
    <row r="44" spans="1:14" s="8" customFormat="1" ht="12.75">
      <c r="A44" s="19"/>
      <c r="B44" s="4"/>
      <c r="C44" s="4"/>
      <c r="D44" s="20">
        <v>29</v>
      </c>
      <c r="E44" s="20">
        <v>30</v>
      </c>
      <c r="F44" s="20">
        <v>32</v>
      </c>
      <c r="G44" s="20">
        <v>45</v>
      </c>
      <c r="H44" s="17">
        <v>35</v>
      </c>
      <c r="I44" s="17">
        <v>36</v>
      </c>
      <c r="J44" s="17">
        <v>33</v>
      </c>
      <c r="K44" s="17"/>
      <c r="L44" s="17"/>
      <c r="M44" s="15"/>
      <c r="N44" s="16"/>
    </row>
    <row r="45" spans="1:14" s="10" customFormat="1" ht="12.75">
      <c r="A45" s="4"/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  <c r="M45"/>
      <c r="N45" s="8"/>
    </row>
    <row r="46" ht="11.25" customHeight="1"/>
    <row r="48" ht="12.75">
      <c r="O48" s="8"/>
    </row>
  </sheetData>
  <sheetProtection/>
  <mergeCells count="11">
    <mergeCell ref="A3:A4"/>
    <mergeCell ref="D3:L3"/>
    <mergeCell ref="B39:B43"/>
    <mergeCell ref="B36:B38"/>
    <mergeCell ref="A36:A43"/>
    <mergeCell ref="A34:N35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="97" zoomScaleNormal="97" zoomScalePageLayoutView="0" workbookViewId="0" topLeftCell="A116">
      <selection activeCell="A158" sqref="A158:C159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91" t="s">
        <v>16</v>
      </c>
      <c r="B1" s="91"/>
      <c r="C1" s="91"/>
      <c r="D1" s="91"/>
      <c r="E1" s="91"/>
      <c r="F1" s="91"/>
    </row>
    <row r="2" spans="1:6" ht="13.5" customHeight="1">
      <c r="A2" s="92">
        <v>44759</v>
      </c>
      <c r="B2" s="93"/>
      <c r="C2" s="93"/>
      <c r="D2" s="92">
        <v>44759</v>
      </c>
      <c r="E2" s="93"/>
      <c r="F2" s="93"/>
    </row>
    <row r="3" spans="1:6" ht="13.5" customHeight="1">
      <c r="A3" s="93" t="s">
        <v>10</v>
      </c>
      <c r="B3" s="93"/>
      <c r="C3" s="93"/>
      <c r="D3" s="93" t="s">
        <v>11</v>
      </c>
      <c r="E3" s="93"/>
      <c r="F3" s="93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31</v>
      </c>
      <c r="B5" s="38">
        <v>840</v>
      </c>
      <c r="C5" s="38">
        <f aca="true" t="shared" si="0" ref="C5:C10">ABS(1160-B5)</f>
        <v>320</v>
      </c>
      <c r="D5" s="37" t="s">
        <v>38</v>
      </c>
      <c r="E5" s="37">
        <v>16</v>
      </c>
      <c r="F5" s="37">
        <f aca="true" t="shared" si="1" ref="F5:F10">ABS(16-E5)</f>
        <v>0</v>
      </c>
    </row>
    <row r="6" spans="1:6" ht="12.75">
      <c r="A6" s="31" t="s">
        <v>34</v>
      </c>
      <c r="B6" s="32">
        <v>789</v>
      </c>
      <c r="C6" s="32">
        <f t="shared" si="0"/>
        <v>371</v>
      </c>
      <c r="D6" s="31" t="s">
        <v>31</v>
      </c>
      <c r="E6" s="31">
        <v>14</v>
      </c>
      <c r="F6" s="31">
        <f t="shared" si="1"/>
        <v>2</v>
      </c>
    </row>
    <row r="7" spans="1:6" ht="12.75">
      <c r="A7" s="31" t="s">
        <v>33</v>
      </c>
      <c r="B7" s="32">
        <v>550</v>
      </c>
      <c r="C7" s="32">
        <f t="shared" si="0"/>
        <v>610</v>
      </c>
      <c r="D7" s="31" t="s">
        <v>28</v>
      </c>
      <c r="E7" s="31">
        <v>11</v>
      </c>
      <c r="F7" s="31">
        <f t="shared" si="1"/>
        <v>5</v>
      </c>
    </row>
    <row r="8" spans="1:6" ht="12.75">
      <c r="A8" s="31" t="s">
        <v>28</v>
      </c>
      <c r="B8" s="32">
        <v>2000</v>
      </c>
      <c r="C8" s="32">
        <f t="shared" si="0"/>
        <v>840</v>
      </c>
      <c r="D8" s="31" t="s">
        <v>33</v>
      </c>
      <c r="E8" s="31">
        <v>10</v>
      </c>
      <c r="F8" s="31">
        <f t="shared" si="1"/>
        <v>6</v>
      </c>
    </row>
    <row r="9" spans="1:6" ht="12.75">
      <c r="A9" s="31" t="s">
        <v>37</v>
      </c>
      <c r="B9" s="32">
        <v>50</v>
      </c>
      <c r="C9" s="32">
        <f t="shared" si="0"/>
        <v>1110</v>
      </c>
      <c r="D9" s="31" t="s">
        <v>34</v>
      </c>
      <c r="E9" s="31">
        <v>24</v>
      </c>
      <c r="F9" s="31">
        <f t="shared" si="1"/>
        <v>8</v>
      </c>
    </row>
    <row r="10" spans="1:6" ht="12.75">
      <c r="A10" s="31" t="s">
        <v>35</v>
      </c>
      <c r="B10" s="32">
        <v>3000</v>
      </c>
      <c r="C10" s="32">
        <f t="shared" si="0"/>
        <v>1840</v>
      </c>
      <c r="D10" s="31" t="s">
        <v>35</v>
      </c>
      <c r="E10" s="31">
        <v>25</v>
      </c>
      <c r="F10" s="31">
        <f t="shared" si="1"/>
        <v>9</v>
      </c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4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94" t="s">
        <v>15</v>
      </c>
      <c r="B19" s="95"/>
      <c r="C19" s="95"/>
      <c r="D19" s="95"/>
      <c r="E19" s="95"/>
      <c r="F19" s="96"/>
    </row>
    <row r="20" spans="1:6" ht="12.75">
      <c r="A20" s="73" t="s">
        <v>29</v>
      </c>
      <c r="B20" s="74"/>
      <c r="C20" s="75"/>
      <c r="D20" s="73" t="s">
        <v>30</v>
      </c>
      <c r="E20" s="74"/>
      <c r="F20" s="75"/>
    </row>
    <row r="21" spans="1:6" ht="12.75">
      <c r="A21" s="76"/>
      <c r="B21" s="77"/>
      <c r="C21" s="78"/>
      <c r="D21" s="76"/>
      <c r="E21" s="77"/>
      <c r="F21" s="78"/>
    </row>
    <row r="22" spans="1:6" ht="12.75">
      <c r="A22" s="79" t="s">
        <v>41</v>
      </c>
      <c r="B22" s="80"/>
      <c r="C22" s="81"/>
      <c r="D22" s="79" t="s">
        <v>40</v>
      </c>
      <c r="E22" s="86"/>
      <c r="F22" s="87"/>
    </row>
    <row r="23" spans="1:6" ht="12.75">
      <c r="A23" s="82"/>
      <c r="B23" s="83"/>
      <c r="C23" s="84"/>
      <c r="D23" s="88"/>
      <c r="E23" s="89"/>
      <c r="F23" s="90"/>
    </row>
    <row r="24" spans="1:6" ht="12.75">
      <c r="A24" s="91" t="s">
        <v>16</v>
      </c>
      <c r="B24" s="91"/>
      <c r="C24" s="91"/>
      <c r="D24" s="91"/>
      <c r="E24" s="91"/>
      <c r="F24" s="91"/>
    </row>
    <row r="25" spans="1:6" ht="12.75">
      <c r="A25" s="92">
        <v>44766</v>
      </c>
      <c r="B25" s="93"/>
      <c r="C25" s="93"/>
      <c r="D25" s="92">
        <v>44766</v>
      </c>
      <c r="E25" s="93"/>
      <c r="F25" s="93"/>
    </row>
    <row r="26" spans="1:6" ht="12.75">
      <c r="A26" s="93" t="s">
        <v>10</v>
      </c>
      <c r="B26" s="93"/>
      <c r="C26" s="93"/>
      <c r="D26" s="93" t="s">
        <v>11</v>
      </c>
      <c r="E26" s="93"/>
      <c r="F26" s="93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2.75">
      <c r="A28" s="40" t="s">
        <v>28</v>
      </c>
      <c r="B28" s="40">
        <v>110</v>
      </c>
      <c r="C28" s="40">
        <f aca="true" t="shared" si="2" ref="C28:C35">ABS(110-B28)</f>
        <v>0</v>
      </c>
      <c r="D28" s="40" t="s">
        <v>44</v>
      </c>
      <c r="E28" s="40">
        <v>250</v>
      </c>
      <c r="F28" s="40">
        <f aca="true" t="shared" si="3" ref="F28:F35">ABS(211-E28)</f>
        <v>39</v>
      </c>
    </row>
    <row r="29" spans="1:6" ht="12.75">
      <c r="A29" s="40" t="s">
        <v>34</v>
      </c>
      <c r="B29" s="40">
        <v>98</v>
      </c>
      <c r="C29" s="40">
        <f t="shared" si="2"/>
        <v>12</v>
      </c>
      <c r="D29" s="40" t="s">
        <v>43</v>
      </c>
      <c r="E29" s="40">
        <v>260</v>
      </c>
      <c r="F29" s="40">
        <f t="shared" si="3"/>
        <v>49</v>
      </c>
    </row>
    <row r="30" spans="1:6" ht="12.75">
      <c r="A30" s="40" t="s">
        <v>44</v>
      </c>
      <c r="B30" s="40">
        <v>127</v>
      </c>
      <c r="C30" s="40">
        <f t="shared" si="2"/>
        <v>17</v>
      </c>
      <c r="D30" s="40" t="s">
        <v>28</v>
      </c>
      <c r="E30" s="40">
        <v>350</v>
      </c>
      <c r="F30" s="40">
        <f t="shared" si="3"/>
        <v>139</v>
      </c>
    </row>
    <row r="31" spans="1:6" ht="12.75">
      <c r="A31" s="40" t="s">
        <v>43</v>
      </c>
      <c r="B31" s="40">
        <v>82</v>
      </c>
      <c r="C31" s="40">
        <f t="shared" si="2"/>
        <v>28</v>
      </c>
      <c r="D31" s="40" t="s">
        <v>35</v>
      </c>
      <c r="E31" s="40">
        <v>350</v>
      </c>
      <c r="F31" s="40">
        <f t="shared" si="3"/>
        <v>139</v>
      </c>
    </row>
    <row r="32" spans="1:6" ht="12.75">
      <c r="A32" s="40" t="s">
        <v>31</v>
      </c>
      <c r="B32" s="40">
        <v>140</v>
      </c>
      <c r="C32" s="40">
        <f t="shared" si="2"/>
        <v>30</v>
      </c>
      <c r="D32" s="40" t="s">
        <v>34</v>
      </c>
      <c r="E32" s="40">
        <v>352</v>
      </c>
      <c r="F32" s="40">
        <f t="shared" si="3"/>
        <v>141</v>
      </c>
    </row>
    <row r="33" spans="1:6" ht="12.75">
      <c r="A33" s="40" t="s">
        <v>35</v>
      </c>
      <c r="B33" s="40">
        <v>175</v>
      </c>
      <c r="C33" s="40">
        <f t="shared" si="2"/>
        <v>65</v>
      </c>
      <c r="D33" s="40" t="s">
        <v>33</v>
      </c>
      <c r="E33" s="40">
        <v>389</v>
      </c>
      <c r="F33" s="40">
        <f t="shared" si="3"/>
        <v>178</v>
      </c>
    </row>
    <row r="34" spans="1:6" ht="12.75">
      <c r="A34" s="40" t="s">
        <v>42</v>
      </c>
      <c r="B34" s="40">
        <v>181</v>
      </c>
      <c r="C34" s="40">
        <f t="shared" si="2"/>
        <v>71</v>
      </c>
      <c r="D34" s="40" t="s">
        <v>42</v>
      </c>
      <c r="E34" s="40">
        <v>12</v>
      </c>
      <c r="F34" s="40">
        <f t="shared" si="3"/>
        <v>199</v>
      </c>
    </row>
    <row r="35" spans="1:6" ht="12.75">
      <c r="A35" s="40" t="s">
        <v>33</v>
      </c>
      <c r="B35" s="40">
        <v>450</v>
      </c>
      <c r="C35" s="40">
        <f t="shared" si="2"/>
        <v>340</v>
      </c>
      <c r="D35" s="40" t="s">
        <v>31</v>
      </c>
      <c r="E35" s="40">
        <v>435</v>
      </c>
      <c r="F35" s="40">
        <f t="shared" si="3"/>
        <v>224</v>
      </c>
    </row>
    <row r="36" spans="1:6" ht="12.75">
      <c r="A36" s="40"/>
      <c r="B36" s="40"/>
      <c r="C36" s="40"/>
      <c r="D36" s="40"/>
      <c r="E36" s="40"/>
      <c r="F36" s="40"/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4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94" t="s">
        <v>15</v>
      </c>
      <c r="B42" s="95"/>
      <c r="C42" s="95"/>
      <c r="D42" s="95"/>
      <c r="E42" s="95"/>
      <c r="F42" s="96"/>
    </row>
    <row r="43" spans="1:6" ht="12.75">
      <c r="A43" s="73" t="s">
        <v>29</v>
      </c>
      <c r="B43" s="74"/>
      <c r="C43" s="75"/>
      <c r="D43" s="73" t="s">
        <v>30</v>
      </c>
      <c r="E43" s="74"/>
      <c r="F43" s="75"/>
    </row>
    <row r="44" spans="1:6" ht="12.75">
      <c r="A44" s="76"/>
      <c r="B44" s="77"/>
      <c r="C44" s="78"/>
      <c r="D44" s="76"/>
      <c r="E44" s="77"/>
      <c r="F44" s="78"/>
    </row>
    <row r="45" spans="1:6" ht="12.75">
      <c r="A45" s="79" t="s">
        <v>47</v>
      </c>
      <c r="B45" s="80"/>
      <c r="C45" s="81"/>
      <c r="D45" s="79" t="s">
        <v>46</v>
      </c>
      <c r="E45" s="86"/>
      <c r="F45" s="87"/>
    </row>
    <row r="46" spans="1:6" ht="12.75">
      <c r="A46" s="82"/>
      <c r="B46" s="83"/>
      <c r="C46" s="84"/>
      <c r="D46" s="88"/>
      <c r="E46" s="89"/>
      <c r="F46" s="90"/>
    </row>
    <row r="47" spans="1:6" ht="12.75">
      <c r="A47" s="91" t="s">
        <v>16</v>
      </c>
      <c r="B47" s="91"/>
      <c r="C47" s="91"/>
      <c r="D47" s="91"/>
      <c r="E47" s="91"/>
      <c r="F47" s="91"/>
    </row>
    <row r="48" spans="1:6" ht="12.75">
      <c r="A48" s="92">
        <v>44773</v>
      </c>
      <c r="B48" s="93"/>
      <c r="C48" s="93"/>
      <c r="D48" s="92">
        <v>44773</v>
      </c>
      <c r="E48" s="93"/>
      <c r="F48" s="93"/>
    </row>
    <row r="49" spans="1:6" ht="12.75">
      <c r="A49" s="93" t="s">
        <v>10</v>
      </c>
      <c r="B49" s="93"/>
      <c r="C49" s="93"/>
      <c r="D49" s="93" t="s">
        <v>11</v>
      </c>
      <c r="E49" s="93"/>
      <c r="F49" s="93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2.75">
      <c r="A51" s="40" t="s">
        <v>34</v>
      </c>
      <c r="B51" s="39"/>
      <c r="C51" s="39">
        <f aca="true" t="shared" si="4" ref="C51:C59">ABS(1946-B51)</f>
        <v>1946</v>
      </c>
      <c r="D51" s="40" t="s">
        <v>31</v>
      </c>
      <c r="E51" s="40">
        <v>84</v>
      </c>
      <c r="F51" s="40">
        <f aca="true" t="shared" si="5" ref="F51:F59">ABS(83.9-E51)</f>
        <v>0.09999999999999432</v>
      </c>
    </row>
    <row r="52" spans="1:6" ht="12.75">
      <c r="A52" s="40" t="s">
        <v>50</v>
      </c>
      <c r="B52" s="39"/>
      <c r="C52" s="39">
        <f t="shared" si="4"/>
        <v>1946</v>
      </c>
      <c r="D52" s="40" t="s">
        <v>33</v>
      </c>
      <c r="E52" s="40">
        <v>83.5</v>
      </c>
      <c r="F52" s="40">
        <f t="shared" si="5"/>
        <v>0.4000000000000057</v>
      </c>
    </row>
    <row r="53" spans="1:6" ht="12.75">
      <c r="A53" s="40" t="s">
        <v>28</v>
      </c>
      <c r="B53" s="39"/>
      <c r="C53" s="39">
        <f t="shared" si="4"/>
        <v>1946</v>
      </c>
      <c r="D53" s="31" t="s">
        <v>51</v>
      </c>
      <c r="E53" s="40">
        <v>82.5</v>
      </c>
      <c r="F53" s="40">
        <f t="shared" si="5"/>
        <v>1.4000000000000057</v>
      </c>
    </row>
    <row r="54" spans="1:6" ht="12.75">
      <c r="A54" s="40" t="s">
        <v>52</v>
      </c>
      <c r="B54" s="39"/>
      <c r="C54" s="39">
        <f t="shared" si="4"/>
        <v>1946</v>
      </c>
      <c r="D54" s="40" t="s">
        <v>48</v>
      </c>
      <c r="E54" s="40">
        <v>82</v>
      </c>
      <c r="F54" s="40">
        <f t="shared" si="5"/>
        <v>1.9000000000000057</v>
      </c>
    </row>
    <row r="55" spans="1:6" ht="12.75">
      <c r="A55" s="40" t="s">
        <v>48</v>
      </c>
      <c r="B55" s="39"/>
      <c r="C55" s="39">
        <f t="shared" si="4"/>
        <v>1946</v>
      </c>
      <c r="D55" s="40" t="s">
        <v>34</v>
      </c>
      <c r="E55" s="40">
        <v>78.2</v>
      </c>
      <c r="F55" s="40">
        <f t="shared" si="5"/>
        <v>5.700000000000003</v>
      </c>
    </row>
    <row r="56" spans="1:6" ht="12.75">
      <c r="A56" s="31" t="s">
        <v>51</v>
      </c>
      <c r="B56" s="32"/>
      <c r="C56" s="39">
        <f t="shared" si="4"/>
        <v>1946</v>
      </c>
      <c r="D56" s="40" t="s">
        <v>28</v>
      </c>
      <c r="E56" s="40">
        <v>90</v>
      </c>
      <c r="F56" s="40">
        <f t="shared" si="5"/>
        <v>6.099999999999994</v>
      </c>
    </row>
    <row r="57" spans="1:6" ht="12.75">
      <c r="A57" s="40" t="s">
        <v>31</v>
      </c>
      <c r="B57" s="39">
        <v>1929</v>
      </c>
      <c r="C57" s="39">
        <f t="shared" si="4"/>
        <v>17</v>
      </c>
      <c r="D57" s="40" t="s">
        <v>52</v>
      </c>
      <c r="E57" s="40">
        <v>90.6</v>
      </c>
      <c r="F57" s="40">
        <f t="shared" si="5"/>
        <v>6.699999999999989</v>
      </c>
    </row>
    <row r="58" spans="1:6" ht="12.75">
      <c r="A58" s="41" t="s">
        <v>33</v>
      </c>
      <c r="B58" s="42">
        <v>1948</v>
      </c>
      <c r="C58" s="39">
        <f t="shared" si="4"/>
        <v>2</v>
      </c>
      <c r="D58" s="40" t="s">
        <v>50</v>
      </c>
      <c r="E58" s="40">
        <v>76.4</v>
      </c>
      <c r="F58" s="40">
        <f t="shared" si="5"/>
        <v>7.5</v>
      </c>
    </row>
    <row r="59" spans="1:6" ht="12.75">
      <c r="A59" s="40" t="s">
        <v>49</v>
      </c>
      <c r="B59" s="39"/>
      <c r="C59" s="39">
        <f t="shared" si="4"/>
        <v>1946</v>
      </c>
      <c r="D59" s="40" t="s">
        <v>49</v>
      </c>
      <c r="E59" s="40">
        <v>70</v>
      </c>
      <c r="F59" s="40">
        <f t="shared" si="5"/>
        <v>13.900000000000006</v>
      </c>
    </row>
    <row r="60" spans="1:6" ht="12.75">
      <c r="A60" s="40"/>
      <c r="B60" s="40"/>
      <c r="C60" s="40"/>
      <c r="D60" s="31"/>
      <c r="E60" s="31"/>
      <c r="F60" s="31"/>
    </row>
    <row r="61" spans="1:6" ht="12.75">
      <c r="A61" s="34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94" t="s">
        <v>15</v>
      </c>
      <c r="B65" s="95"/>
      <c r="C65" s="95"/>
      <c r="D65" s="95"/>
      <c r="E65" s="95"/>
      <c r="F65" s="96"/>
    </row>
    <row r="66" spans="1:6" ht="12.75">
      <c r="A66" s="73" t="s">
        <v>29</v>
      </c>
      <c r="B66" s="74"/>
      <c r="C66" s="75"/>
      <c r="D66" s="73" t="s">
        <v>30</v>
      </c>
      <c r="E66" s="74"/>
      <c r="F66" s="75"/>
    </row>
    <row r="67" spans="1:6" ht="12.75">
      <c r="A67" s="76"/>
      <c r="B67" s="77"/>
      <c r="C67" s="78"/>
      <c r="D67" s="76"/>
      <c r="E67" s="77"/>
      <c r="F67" s="78"/>
    </row>
    <row r="68" spans="1:6" ht="12.75">
      <c r="A68" s="79" t="s">
        <v>54</v>
      </c>
      <c r="B68" s="80"/>
      <c r="C68" s="81"/>
      <c r="D68" s="79" t="s">
        <v>55</v>
      </c>
      <c r="E68" s="86"/>
      <c r="F68" s="87"/>
    </row>
    <row r="69" spans="1:6" ht="12.75">
      <c r="A69" s="82"/>
      <c r="B69" s="83"/>
      <c r="C69" s="84"/>
      <c r="D69" s="88"/>
      <c r="E69" s="89"/>
      <c r="F69" s="90"/>
    </row>
    <row r="70" spans="1:6" ht="12.75">
      <c r="A70" s="91" t="s">
        <v>16</v>
      </c>
      <c r="B70" s="91"/>
      <c r="C70" s="91"/>
      <c r="D70" s="91"/>
      <c r="E70" s="91"/>
      <c r="F70" s="91"/>
    </row>
    <row r="71" spans="1:6" ht="12.75">
      <c r="A71" s="92">
        <v>44780</v>
      </c>
      <c r="B71" s="93"/>
      <c r="C71" s="93"/>
      <c r="D71" s="92">
        <v>44780</v>
      </c>
      <c r="E71" s="93"/>
      <c r="F71" s="93"/>
    </row>
    <row r="72" spans="1:6" ht="12.75">
      <c r="A72" s="93" t="s">
        <v>10</v>
      </c>
      <c r="B72" s="93"/>
      <c r="C72" s="93"/>
      <c r="D72" s="93" t="s">
        <v>11</v>
      </c>
      <c r="E72" s="93"/>
      <c r="F72" s="93"/>
    </row>
    <row r="73" spans="1:6" ht="12.75">
      <c r="A73" s="25" t="s">
        <v>1</v>
      </c>
      <c r="B73" s="25" t="s">
        <v>13</v>
      </c>
      <c r="C73" s="25" t="s">
        <v>14</v>
      </c>
      <c r="D73" s="25"/>
      <c r="E73" s="25"/>
      <c r="F73" s="25" t="s">
        <v>14</v>
      </c>
    </row>
    <row r="74" spans="1:6" ht="15">
      <c r="A74" s="37" t="s">
        <v>58</v>
      </c>
      <c r="B74" s="38">
        <v>250</v>
      </c>
      <c r="C74" s="38">
        <f aca="true" t="shared" si="6" ref="C74:C85">ABS(208-B74)</f>
        <v>42</v>
      </c>
      <c r="D74" s="37" t="s">
        <v>31</v>
      </c>
      <c r="E74" s="37">
        <v>2100</v>
      </c>
      <c r="F74" s="37">
        <f aca="true" t="shared" si="7" ref="F74:F85">ABS(2340-E74)</f>
        <v>240</v>
      </c>
    </row>
    <row r="75" spans="1:6" ht="12.75">
      <c r="A75" s="31" t="s">
        <v>42</v>
      </c>
      <c r="B75" s="32">
        <v>127</v>
      </c>
      <c r="C75" s="43">
        <f t="shared" si="6"/>
        <v>81</v>
      </c>
      <c r="D75" s="31" t="s">
        <v>60</v>
      </c>
      <c r="E75" s="34">
        <v>2614</v>
      </c>
      <c r="F75" s="34">
        <f t="shared" si="7"/>
        <v>274</v>
      </c>
    </row>
    <row r="76" spans="1:6" ht="12.75">
      <c r="A76" s="34" t="s">
        <v>59</v>
      </c>
      <c r="B76" s="32">
        <v>125</v>
      </c>
      <c r="C76" s="43">
        <f t="shared" si="6"/>
        <v>83</v>
      </c>
      <c r="D76" s="34" t="s">
        <v>58</v>
      </c>
      <c r="E76" s="34">
        <v>2000</v>
      </c>
      <c r="F76" s="34">
        <f t="shared" si="7"/>
        <v>340</v>
      </c>
    </row>
    <row r="77" spans="1:6" ht="12.75">
      <c r="A77" s="34" t="s">
        <v>31</v>
      </c>
      <c r="B77" s="43">
        <v>120</v>
      </c>
      <c r="C77" s="43">
        <f t="shared" si="6"/>
        <v>88</v>
      </c>
      <c r="D77" s="31" t="s">
        <v>61</v>
      </c>
      <c r="E77" s="34">
        <v>2950</v>
      </c>
      <c r="F77" s="34">
        <f t="shared" si="7"/>
        <v>610</v>
      </c>
    </row>
    <row r="78" spans="1:6" ht="12.75">
      <c r="A78" s="34" t="s">
        <v>33</v>
      </c>
      <c r="B78" s="43">
        <v>120</v>
      </c>
      <c r="C78" s="43">
        <f t="shared" si="6"/>
        <v>88</v>
      </c>
      <c r="D78" s="34" t="s">
        <v>33</v>
      </c>
      <c r="E78" s="34">
        <v>3250</v>
      </c>
      <c r="F78" s="34">
        <f t="shared" si="7"/>
        <v>910</v>
      </c>
    </row>
    <row r="79" spans="1:6" ht="12.75">
      <c r="A79" s="31" t="s">
        <v>63</v>
      </c>
      <c r="B79" s="32">
        <v>120</v>
      </c>
      <c r="C79" s="43">
        <f t="shared" si="6"/>
        <v>88</v>
      </c>
      <c r="D79" s="31" t="s">
        <v>42</v>
      </c>
      <c r="E79" s="31">
        <v>1228</v>
      </c>
      <c r="F79" s="34">
        <f t="shared" si="7"/>
        <v>1112</v>
      </c>
    </row>
    <row r="80" spans="1:6" ht="12.75">
      <c r="A80" s="31" t="s">
        <v>60</v>
      </c>
      <c r="B80" s="32">
        <v>87</v>
      </c>
      <c r="C80" s="43">
        <f t="shared" si="6"/>
        <v>121</v>
      </c>
      <c r="D80" s="34" t="s">
        <v>28</v>
      </c>
      <c r="E80" s="34">
        <v>1000</v>
      </c>
      <c r="F80" s="34">
        <f t="shared" si="7"/>
        <v>1340</v>
      </c>
    </row>
    <row r="81" spans="1:6" ht="12.75">
      <c r="A81" s="34" t="s">
        <v>28</v>
      </c>
      <c r="B81" s="43">
        <v>75</v>
      </c>
      <c r="C81" s="43">
        <f t="shared" si="6"/>
        <v>133</v>
      </c>
      <c r="D81" s="31" t="s">
        <v>63</v>
      </c>
      <c r="E81" s="34">
        <v>750</v>
      </c>
      <c r="F81" s="34">
        <f t="shared" si="7"/>
        <v>1590</v>
      </c>
    </row>
    <row r="82" spans="1:6" ht="12.75">
      <c r="A82" s="34" t="s">
        <v>49</v>
      </c>
      <c r="B82" s="43">
        <v>60</v>
      </c>
      <c r="C82" s="43">
        <f t="shared" si="6"/>
        <v>148</v>
      </c>
      <c r="D82" s="34" t="s">
        <v>34</v>
      </c>
      <c r="E82" s="34">
        <v>612</v>
      </c>
      <c r="F82" s="34">
        <f t="shared" si="7"/>
        <v>1728</v>
      </c>
    </row>
    <row r="83" spans="1:6" ht="12.75">
      <c r="A83" s="31" t="s">
        <v>61</v>
      </c>
      <c r="B83" s="32">
        <v>56</v>
      </c>
      <c r="C83" s="43">
        <f t="shared" si="6"/>
        <v>152</v>
      </c>
      <c r="D83" s="34" t="s">
        <v>49</v>
      </c>
      <c r="E83" s="31">
        <v>345</v>
      </c>
      <c r="F83" s="34">
        <f t="shared" si="7"/>
        <v>1995</v>
      </c>
    </row>
    <row r="84" spans="1:6" ht="12.75">
      <c r="A84" s="34" t="s">
        <v>34</v>
      </c>
      <c r="B84" s="43">
        <v>21</v>
      </c>
      <c r="C84" s="43">
        <f t="shared" si="6"/>
        <v>187</v>
      </c>
      <c r="D84" s="34" t="s">
        <v>62</v>
      </c>
      <c r="E84" s="34">
        <v>308</v>
      </c>
      <c r="F84" s="34">
        <f t="shared" si="7"/>
        <v>2032</v>
      </c>
    </row>
    <row r="85" spans="1:6" ht="12.75">
      <c r="A85" s="34" t="s">
        <v>62</v>
      </c>
      <c r="B85" s="43">
        <v>700</v>
      </c>
      <c r="C85" s="43">
        <f t="shared" si="6"/>
        <v>492</v>
      </c>
      <c r="D85" s="34" t="s">
        <v>59</v>
      </c>
      <c r="E85" s="31">
        <v>297</v>
      </c>
      <c r="F85" s="34">
        <f t="shared" si="7"/>
        <v>2043</v>
      </c>
    </row>
    <row r="86" spans="1:6" ht="12.75">
      <c r="A86" s="40"/>
      <c r="B86" s="39"/>
      <c r="C86" s="39"/>
      <c r="D86" s="31"/>
      <c r="E86" s="31"/>
      <c r="F86" s="31"/>
    </row>
    <row r="87" spans="1:6" ht="12.75">
      <c r="A87" s="40"/>
      <c r="B87" s="39"/>
      <c r="C87" s="39"/>
      <c r="D87" s="31"/>
      <c r="E87" s="31"/>
      <c r="F87" s="31"/>
    </row>
    <row r="88" spans="1:6" ht="12.75">
      <c r="A88" s="94" t="s">
        <v>15</v>
      </c>
      <c r="B88" s="95"/>
      <c r="C88" s="95"/>
      <c r="D88" s="95"/>
      <c r="E88" s="95"/>
      <c r="F88" s="96"/>
    </row>
    <row r="89" spans="1:6" ht="12.75">
      <c r="A89" s="73" t="s">
        <v>29</v>
      </c>
      <c r="B89" s="74"/>
      <c r="C89" s="75"/>
      <c r="D89" s="73" t="s">
        <v>30</v>
      </c>
      <c r="E89" s="74"/>
      <c r="F89" s="75"/>
    </row>
    <row r="90" spans="1:6" ht="12.75">
      <c r="A90" s="76"/>
      <c r="B90" s="77"/>
      <c r="C90" s="78"/>
      <c r="D90" s="76"/>
      <c r="E90" s="77"/>
      <c r="F90" s="78"/>
    </row>
    <row r="91" spans="1:6" ht="12.75">
      <c r="A91" s="79" t="s">
        <v>65</v>
      </c>
      <c r="B91" s="80"/>
      <c r="C91" s="81"/>
      <c r="D91" s="85" t="s">
        <v>64</v>
      </c>
      <c r="E91" s="86"/>
      <c r="F91" s="87"/>
    </row>
    <row r="92" spans="1:6" ht="12.75">
      <c r="A92" s="82"/>
      <c r="B92" s="83"/>
      <c r="C92" s="84"/>
      <c r="D92" s="88"/>
      <c r="E92" s="89"/>
      <c r="F92" s="90"/>
    </row>
    <row r="93" spans="1:6" ht="12.75">
      <c r="A93" s="91" t="s">
        <v>16</v>
      </c>
      <c r="B93" s="91"/>
      <c r="C93" s="91"/>
      <c r="D93" s="91"/>
      <c r="E93" s="91"/>
      <c r="F93" s="91"/>
    </row>
    <row r="94" spans="1:6" ht="12.75">
      <c r="A94" s="92">
        <v>44787</v>
      </c>
      <c r="B94" s="93"/>
      <c r="C94" s="93"/>
      <c r="D94" s="92">
        <v>44787</v>
      </c>
      <c r="E94" s="93"/>
      <c r="F94" s="93"/>
    </row>
    <row r="95" spans="1:6" ht="12.75">
      <c r="A95" s="93" t="s">
        <v>10</v>
      </c>
      <c r="B95" s="93"/>
      <c r="C95" s="93"/>
      <c r="D95" s="93" t="s">
        <v>11</v>
      </c>
      <c r="E95" s="93"/>
      <c r="F95" s="93"/>
    </row>
    <row r="96" spans="1:6" ht="12.75">
      <c r="A96" s="25" t="s">
        <v>1</v>
      </c>
      <c r="B96" s="25" t="s">
        <v>13</v>
      </c>
      <c r="C96" s="25" t="s">
        <v>14</v>
      </c>
      <c r="D96" s="49" t="s">
        <v>1</v>
      </c>
      <c r="E96" s="49" t="s">
        <v>13</v>
      </c>
      <c r="F96" s="49" t="s">
        <v>14</v>
      </c>
    </row>
    <row r="97" spans="1:6" ht="15">
      <c r="A97" s="37" t="s">
        <v>70</v>
      </c>
      <c r="B97" s="38">
        <v>1947</v>
      </c>
      <c r="C97" s="38">
        <f aca="true" t="shared" si="8" ref="C97:C105">ABS(1946-B97)</f>
        <v>1</v>
      </c>
      <c r="D97" s="37" t="s">
        <v>73</v>
      </c>
      <c r="E97" s="37">
        <v>500</v>
      </c>
      <c r="F97" s="37">
        <f aca="true" t="shared" si="9" ref="F97:F105">ABS(469-E97)</f>
        <v>31</v>
      </c>
    </row>
    <row r="98" spans="1:6" ht="15">
      <c r="A98" s="44" t="s">
        <v>33</v>
      </c>
      <c r="B98" s="45">
        <v>1948</v>
      </c>
      <c r="C98" s="45">
        <f t="shared" si="8"/>
        <v>2</v>
      </c>
      <c r="D98" s="44" t="s">
        <v>75</v>
      </c>
      <c r="E98" s="44">
        <v>437</v>
      </c>
      <c r="F98" s="46">
        <f t="shared" si="9"/>
        <v>32</v>
      </c>
    </row>
    <row r="99" spans="1:6" ht="15">
      <c r="A99" s="44" t="s">
        <v>73</v>
      </c>
      <c r="B99" s="45">
        <v>1953</v>
      </c>
      <c r="C99" s="45">
        <f t="shared" si="8"/>
        <v>7</v>
      </c>
      <c r="D99" s="44" t="s">
        <v>28</v>
      </c>
      <c r="E99" s="44">
        <v>214</v>
      </c>
      <c r="F99" s="46">
        <f t="shared" si="9"/>
        <v>255</v>
      </c>
    </row>
    <row r="100" spans="1:6" ht="15">
      <c r="A100" s="47" t="s">
        <v>71</v>
      </c>
      <c r="B100" s="33">
        <v>1954</v>
      </c>
      <c r="C100" s="45">
        <f t="shared" si="8"/>
        <v>8</v>
      </c>
      <c r="D100" s="44" t="s">
        <v>33</v>
      </c>
      <c r="E100" s="44">
        <v>75</v>
      </c>
      <c r="F100" s="46">
        <f t="shared" si="9"/>
        <v>394</v>
      </c>
    </row>
    <row r="101" spans="1:6" ht="15">
      <c r="A101" s="44" t="s">
        <v>34</v>
      </c>
      <c r="B101" s="45">
        <v>1958</v>
      </c>
      <c r="C101" s="45">
        <f t="shared" si="8"/>
        <v>12</v>
      </c>
      <c r="D101" s="44" t="s">
        <v>72</v>
      </c>
      <c r="E101" s="44">
        <v>75</v>
      </c>
      <c r="F101" s="46">
        <f t="shared" si="9"/>
        <v>394</v>
      </c>
    </row>
    <row r="102" spans="1:6" ht="15">
      <c r="A102" s="44" t="s">
        <v>31</v>
      </c>
      <c r="B102" s="45">
        <v>1929</v>
      </c>
      <c r="C102" s="45">
        <f t="shared" si="8"/>
        <v>17</v>
      </c>
      <c r="D102" s="44" t="s">
        <v>34</v>
      </c>
      <c r="E102" s="44">
        <v>68</v>
      </c>
      <c r="F102" s="46">
        <f t="shared" si="9"/>
        <v>401</v>
      </c>
    </row>
    <row r="103" spans="1:6" ht="15">
      <c r="A103" s="44" t="s">
        <v>28</v>
      </c>
      <c r="B103" s="45">
        <v>1963</v>
      </c>
      <c r="C103" s="45">
        <f t="shared" si="8"/>
        <v>17</v>
      </c>
      <c r="D103" s="47" t="s">
        <v>71</v>
      </c>
      <c r="E103" s="44">
        <v>50</v>
      </c>
      <c r="F103" s="46">
        <f t="shared" si="9"/>
        <v>419</v>
      </c>
    </row>
    <row r="104" spans="1:6" ht="15">
      <c r="A104" s="44" t="s">
        <v>74</v>
      </c>
      <c r="B104" s="45">
        <v>1967</v>
      </c>
      <c r="C104" s="45">
        <f t="shared" si="8"/>
        <v>21</v>
      </c>
      <c r="D104" s="44" t="s">
        <v>31</v>
      </c>
      <c r="E104" s="44">
        <v>42</v>
      </c>
      <c r="F104" s="46">
        <f t="shared" si="9"/>
        <v>427</v>
      </c>
    </row>
    <row r="105" spans="1:6" ht="15">
      <c r="A105" s="44" t="s">
        <v>72</v>
      </c>
      <c r="B105" s="45">
        <v>1969</v>
      </c>
      <c r="C105" s="45">
        <f t="shared" si="8"/>
        <v>23</v>
      </c>
      <c r="D105" s="46" t="s">
        <v>70</v>
      </c>
      <c r="E105" s="46">
        <v>950</v>
      </c>
      <c r="F105" s="46">
        <f t="shared" si="9"/>
        <v>481</v>
      </c>
    </row>
    <row r="106" spans="1:6" ht="15">
      <c r="A106" s="46"/>
      <c r="B106" s="48"/>
      <c r="C106" s="45"/>
      <c r="D106" s="44"/>
      <c r="E106" s="44"/>
      <c r="F106" s="44"/>
    </row>
    <row r="107" spans="1:8" ht="12.75">
      <c r="A107" s="44"/>
      <c r="B107" s="45"/>
      <c r="C107" s="45"/>
      <c r="D107" s="44"/>
      <c r="E107" s="44"/>
      <c r="F107" s="44"/>
      <c r="H107">
        <f>1.48*4</f>
        <v>5.92</v>
      </c>
    </row>
    <row r="108" spans="1:8" ht="12.75">
      <c r="A108" s="44"/>
      <c r="B108" s="45"/>
      <c r="C108" s="45"/>
      <c r="D108" s="44"/>
      <c r="E108" s="44"/>
      <c r="F108" s="44"/>
      <c r="H108">
        <f>2.3*2.4</f>
        <v>5.52</v>
      </c>
    </row>
    <row r="109" spans="1:6" ht="12.75">
      <c r="A109" s="31"/>
      <c r="B109" s="32"/>
      <c r="C109" s="43"/>
      <c r="D109" s="31"/>
      <c r="E109" s="31"/>
      <c r="F109" s="31"/>
    </row>
    <row r="110" spans="1:6" ht="12.75">
      <c r="A110" s="40"/>
      <c r="B110" s="39"/>
      <c r="C110" s="39"/>
      <c r="D110" s="31"/>
      <c r="E110" s="31"/>
      <c r="F110" s="31"/>
    </row>
    <row r="111" spans="1:6" ht="12.75">
      <c r="A111" s="94" t="s">
        <v>15</v>
      </c>
      <c r="B111" s="95"/>
      <c r="C111" s="95"/>
      <c r="D111" s="95"/>
      <c r="E111" s="95"/>
      <c r="F111" s="96"/>
    </row>
    <row r="112" spans="1:6" ht="12.75">
      <c r="A112" s="73" t="s">
        <v>29</v>
      </c>
      <c r="B112" s="74"/>
      <c r="C112" s="75"/>
      <c r="D112" s="73" t="s">
        <v>30</v>
      </c>
      <c r="E112" s="74"/>
      <c r="F112" s="75"/>
    </row>
    <row r="113" spans="1:6" ht="12.75">
      <c r="A113" s="76"/>
      <c r="B113" s="77"/>
      <c r="C113" s="78"/>
      <c r="D113" s="76"/>
      <c r="E113" s="77"/>
      <c r="F113" s="78"/>
    </row>
    <row r="114" spans="1:6" ht="12.75">
      <c r="A114" s="79" t="s">
        <v>77</v>
      </c>
      <c r="B114" s="80"/>
      <c r="C114" s="81"/>
      <c r="D114" s="85" t="s">
        <v>76</v>
      </c>
      <c r="E114" s="86"/>
      <c r="F114" s="87"/>
    </row>
    <row r="115" spans="1:6" ht="12.75">
      <c r="A115" s="82"/>
      <c r="B115" s="83"/>
      <c r="C115" s="84"/>
      <c r="D115" s="88"/>
      <c r="E115" s="89"/>
      <c r="F115" s="90"/>
    </row>
    <row r="116" spans="1:6" ht="12.75">
      <c r="A116" s="91" t="s">
        <v>16</v>
      </c>
      <c r="B116" s="91"/>
      <c r="C116" s="91"/>
      <c r="D116" s="91"/>
      <c r="E116" s="91"/>
      <c r="F116" s="91"/>
    </row>
    <row r="117" spans="1:6" ht="12.75">
      <c r="A117" s="92">
        <v>44794</v>
      </c>
      <c r="B117" s="93"/>
      <c r="C117" s="93"/>
      <c r="D117" s="92">
        <v>44794</v>
      </c>
      <c r="E117" s="93"/>
      <c r="F117" s="93"/>
    </row>
    <row r="118" spans="1:6" ht="12.75">
      <c r="A118" s="93" t="s">
        <v>10</v>
      </c>
      <c r="B118" s="93"/>
      <c r="C118" s="93"/>
      <c r="D118" s="93" t="s">
        <v>11</v>
      </c>
      <c r="E118" s="93"/>
      <c r="F118" s="93"/>
    </row>
    <row r="119" spans="1:6" ht="12.75">
      <c r="A119" s="25" t="s">
        <v>1</v>
      </c>
      <c r="B119" s="25" t="s">
        <v>13</v>
      </c>
      <c r="C119" s="25" t="s">
        <v>14</v>
      </c>
      <c r="D119" s="49" t="s">
        <v>1</v>
      </c>
      <c r="E119" s="49" t="s">
        <v>13</v>
      </c>
      <c r="F119" s="49" t="s">
        <v>14</v>
      </c>
    </row>
    <row r="120" spans="1:6" ht="15">
      <c r="A120" s="50" t="s">
        <v>44</v>
      </c>
      <c r="B120" s="51">
        <v>1922</v>
      </c>
      <c r="C120" s="51">
        <f aca="true" t="shared" si="10" ref="C120:C127">ABS(1908-B120)</f>
        <v>14</v>
      </c>
      <c r="D120" s="37" t="s">
        <v>31</v>
      </c>
      <c r="E120" s="37">
        <v>63</v>
      </c>
      <c r="F120" s="37">
        <f aca="true" t="shared" si="11" ref="F120:F127">ABS(56-E120)</f>
        <v>7</v>
      </c>
    </row>
    <row r="121" spans="1:6" ht="15">
      <c r="A121" s="37" t="s">
        <v>82</v>
      </c>
      <c r="B121" s="38">
        <v>1922</v>
      </c>
      <c r="C121" s="38">
        <f t="shared" si="10"/>
        <v>14</v>
      </c>
      <c r="D121" s="44" t="s">
        <v>82</v>
      </c>
      <c r="E121" s="40">
        <v>67</v>
      </c>
      <c r="F121" s="40">
        <f t="shared" si="11"/>
        <v>11</v>
      </c>
    </row>
    <row r="122" spans="1:6" ht="12.75">
      <c r="A122" s="44" t="s">
        <v>31</v>
      </c>
      <c r="B122" s="45">
        <v>1925</v>
      </c>
      <c r="C122" s="45">
        <f t="shared" si="10"/>
        <v>17</v>
      </c>
      <c r="D122" s="44" t="s">
        <v>28</v>
      </c>
      <c r="E122" s="40">
        <v>67</v>
      </c>
      <c r="F122" s="40">
        <f t="shared" si="11"/>
        <v>11</v>
      </c>
    </row>
    <row r="123" spans="1:6" ht="12.75">
      <c r="A123" s="44" t="s">
        <v>33</v>
      </c>
      <c r="B123" s="45">
        <v>1889</v>
      </c>
      <c r="C123" s="45">
        <f t="shared" si="10"/>
        <v>19</v>
      </c>
      <c r="D123" s="47" t="s">
        <v>44</v>
      </c>
      <c r="E123" s="40">
        <v>69</v>
      </c>
      <c r="F123" s="40">
        <f t="shared" si="11"/>
        <v>13</v>
      </c>
    </row>
    <row r="124" spans="1:6" ht="12.75">
      <c r="A124" s="44" t="s">
        <v>34</v>
      </c>
      <c r="B124" s="45">
        <v>1931</v>
      </c>
      <c r="C124" s="45">
        <f t="shared" si="10"/>
        <v>23</v>
      </c>
      <c r="D124" s="44" t="s">
        <v>80</v>
      </c>
      <c r="E124" s="40">
        <v>42</v>
      </c>
      <c r="F124" s="40">
        <f t="shared" si="11"/>
        <v>14</v>
      </c>
    </row>
    <row r="125" spans="1:6" ht="12.75">
      <c r="A125" s="44" t="s">
        <v>28</v>
      </c>
      <c r="B125" s="45">
        <v>1935</v>
      </c>
      <c r="C125" s="45">
        <f t="shared" si="10"/>
        <v>27</v>
      </c>
      <c r="D125" s="44" t="s">
        <v>33</v>
      </c>
      <c r="E125" s="40">
        <v>80</v>
      </c>
      <c r="F125" s="40">
        <f t="shared" si="11"/>
        <v>24</v>
      </c>
    </row>
    <row r="126" spans="1:6" ht="12.75">
      <c r="A126" s="44" t="s">
        <v>80</v>
      </c>
      <c r="B126" s="45">
        <v>1943</v>
      </c>
      <c r="C126" s="45">
        <f t="shared" si="10"/>
        <v>35</v>
      </c>
      <c r="D126" s="44" t="s">
        <v>34</v>
      </c>
      <c r="E126" s="40">
        <v>28</v>
      </c>
      <c r="F126" s="40">
        <f t="shared" si="11"/>
        <v>28</v>
      </c>
    </row>
    <row r="127" spans="1:6" ht="12.75">
      <c r="A127" s="44" t="s">
        <v>81</v>
      </c>
      <c r="B127" s="45">
        <v>1955</v>
      </c>
      <c r="C127" s="45">
        <f t="shared" si="10"/>
        <v>47</v>
      </c>
      <c r="D127" s="44" t="s">
        <v>81</v>
      </c>
      <c r="E127" s="40">
        <v>23</v>
      </c>
      <c r="F127" s="40">
        <f t="shared" si="11"/>
        <v>33</v>
      </c>
    </row>
    <row r="128" spans="1:6" ht="15">
      <c r="A128" s="46"/>
      <c r="B128" s="48"/>
      <c r="C128" s="45"/>
      <c r="D128" s="46"/>
      <c r="E128" s="40"/>
      <c r="F128" s="40"/>
    </row>
    <row r="129" spans="1:6" ht="12.75">
      <c r="A129" s="44"/>
      <c r="B129" s="45"/>
      <c r="C129" s="45"/>
      <c r="D129" s="44"/>
      <c r="E129" s="44"/>
      <c r="F129" s="44"/>
    </row>
    <row r="130" spans="1:6" ht="12.75">
      <c r="A130" s="44"/>
      <c r="B130" s="45"/>
      <c r="C130" s="45"/>
      <c r="D130" s="44"/>
      <c r="E130" s="44"/>
      <c r="F130" s="44"/>
    </row>
    <row r="131" spans="1:6" ht="12.75">
      <c r="A131" s="31"/>
      <c r="B131" s="32"/>
      <c r="C131" s="43"/>
      <c r="D131" s="31"/>
      <c r="E131" s="31"/>
      <c r="F131" s="31"/>
    </row>
    <row r="132" spans="1:6" ht="12.75">
      <c r="A132" s="40"/>
      <c r="B132" s="39"/>
      <c r="C132" s="39"/>
      <c r="D132" s="31"/>
      <c r="E132" s="31"/>
      <c r="F132" s="31"/>
    </row>
    <row r="133" spans="1:6" ht="12.75">
      <c r="A133" s="94" t="s">
        <v>15</v>
      </c>
      <c r="B133" s="95"/>
      <c r="C133" s="95"/>
      <c r="D133" s="95"/>
      <c r="E133" s="95"/>
      <c r="F133" s="96"/>
    </row>
    <row r="134" spans="1:6" ht="12.75">
      <c r="A134" s="73" t="s">
        <v>29</v>
      </c>
      <c r="B134" s="74"/>
      <c r="C134" s="75"/>
      <c r="D134" s="73" t="s">
        <v>30</v>
      </c>
      <c r="E134" s="74"/>
      <c r="F134" s="75"/>
    </row>
    <row r="135" spans="1:6" ht="12.75">
      <c r="A135" s="76"/>
      <c r="B135" s="77"/>
      <c r="C135" s="78"/>
      <c r="D135" s="76"/>
      <c r="E135" s="77"/>
      <c r="F135" s="78"/>
    </row>
    <row r="136" spans="1:6" ht="12.75">
      <c r="A136" s="79" t="s">
        <v>83</v>
      </c>
      <c r="B136" s="80"/>
      <c r="C136" s="81"/>
      <c r="D136" s="85" t="s">
        <v>84</v>
      </c>
      <c r="E136" s="86"/>
      <c r="F136" s="87"/>
    </row>
    <row r="137" spans="1:6" ht="12.75">
      <c r="A137" s="82"/>
      <c r="B137" s="83"/>
      <c r="C137" s="84"/>
      <c r="D137" s="88"/>
      <c r="E137" s="89"/>
      <c r="F137" s="90"/>
    </row>
    <row r="138" spans="1:6" ht="12.75">
      <c r="A138" s="91" t="s">
        <v>16</v>
      </c>
      <c r="B138" s="91"/>
      <c r="C138" s="91"/>
      <c r="D138" s="91"/>
      <c r="E138" s="91"/>
      <c r="F138" s="91"/>
    </row>
    <row r="139" spans="1:6" ht="12.75">
      <c r="A139" s="92">
        <v>44815</v>
      </c>
      <c r="B139" s="93"/>
      <c r="C139" s="93"/>
      <c r="D139" s="92">
        <v>44815</v>
      </c>
      <c r="E139" s="93"/>
      <c r="F139" s="93"/>
    </row>
    <row r="140" spans="1:6" ht="12.75">
      <c r="A140" s="93" t="s">
        <v>10</v>
      </c>
      <c r="B140" s="93"/>
      <c r="C140" s="93"/>
      <c r="D140" s="93" t="s">
        <v>11</v>
      </c>
      <c r="E140" s="93"/>
      <c r="F140" s="93"/>
    </row>
    <row r="141" spans="1:6" ht="12.75">
      <c r="A141" s="25" t="s">
        <v>1</v>
      </c>
      <c r="B141" s="25" t="s">
        <v>13</v>
      </c>
      <c r="C141" s="25" t="s">
        <v>14</v>
      </c>
      <c r="D141" s="49" t="s">
        <v>1</v>
      </c>
      <c r="E141" s="49" t="s">
        <v>13</v>
      </c>
      <c r="F141" s="49" t="s">
        <v>14</v>
      </c>
    </row>
    <row r="142" spans="1:6" ht="15">
      <c r="A142" s="110" t="s">
        <v>92</v>
      </c>
      <c r="B142" s="111">
        <v>900</v>
      </c>
      <c r="C142" s="107">
        <f>ABS(983-B142)</f>
        <v>83</v>
      </c>
      <c r="D142" s="103" t="s">
        <v>31</v>
      </c>
      <c r="E142" s="104">
        <v>12</v>
      </c>
      <c r="F142" s="102">
        <f>ABS(9-E142)</f>
        <v>3</v>
      </c>
    </row>
    <row r="143" spans="1:6" ht="15">
      <c r="A143" s="103" t="s">
        <v>33</v>
      </c>
      <c r="B143" s="105">
        <v>850</v>
      </c>
      <c r="C143" s="107">
        <f>ABS(983-B143)</f>
        <v>133</v>
      </c>
      <c r="D143" s="106" t="s">
        <v>88</v>
      </c>
      <c r="E143" s="104">
        <v>16</v>
      </c>
      <c r="F143" s="102">
        <f>ABS(9-E143)</f>
        <v>7</v>
      </c>
    </row>
    <row r="144" spans="1:6" ht="15">
      <c r="A144" s="103" t="s">
        <v>91</v>
      </c>
      <c r="B144" s="105">
        <v>850</v>
      </c>
      <c r="C144" s="107">
        <f>ABS(983-B144)</f>
        <v>133</v>
      </c>
      <c r="D144" s="103" t="s">
        <v>34</v>
      </c>
      <c r="E144" s="104">
        <v>17</v>
      </c>
      <c r="F144" s="102">
        <f>ABS(9-E144)</f>
        <v>8</v>
      </c>
    </row>
    <row r="145" spans="1:6" ht="15">
      <c r="A145" s="103" t="s">
        <v>34</v>
      </c>
      <c r="B145" s="105">
        <v>631</v>
      </c>
      <c r="C145" s="107">
        <f>ABS(983-B145)</f>
        <v>352</v>
      </c>
      <c r="D145" s="108" t="s">
        <v>90</v>
      </c>
      <c r="E145" s="104">
        <v>17</v>
      </c>
      <c r="F145" s="102">
        <f>ABS(9-E145)</f>
        <v>8</v>
      </c>
    </row>
    <row r="146" spans="1:6" ht="15">
      <c r="A146" s="103" t="s">
        <v>31</v>
      </c>
      <c r="B146" s="105">
        <v>420</v>
      </c>
      <c r="C146" s="107">
        <f>ABS(983-B146)</f>
        <v>563</v>
      </c>
      <c r="D146" s="108" t="s">
        <v>92</v>
      </c>
      <c r="E146" s="102">
        <v>18</v>
      </c>
      <c r="F146" s="102">
        <f>ABS(9-E146)</f>
        <v>9</v>
      </c>
    </row>
    <row r="147" spans="1:6" ht="15">
      <c r="A147" s="106" t="s">
        <v>88</v>
      </c>
      <c r="B147" s="107">
        <v>350</v>
      </c>
      <c r="C147" s="107">
        <f>ABS(983-B147)</f>
        <v>633</v>
      </c>
      <c r="D147" s="103" t="s">
        <v>91</v>
      </c>
      <c r="E147" s="104">
        <v>21</v>
      </c>
      <c r="F147" s="102">
        <f>ABS(9-E147)</f>
        <v>12</v>
      </c>
    </row>
    <row r="148" spans="1:6" ht="15">
      <c r="A148" s="103" t="s">
        <v>89</v>
      </c>
      <c r="B148" s="105">
        <v>310</v>
      </c>
      <c r="C148" s="107">
        <f>ABS(983-B148)</f>
        <v>673</v>
      </c>
      <c r="D148" s="103" t="s">
        <v>28</v>
      </c>
      <c r="E148" s="104">
        <v>25</v>
      </c>
      <c r="F148" s="102">
        <f>ABS(9-E148)</f>
        <v>16</v>
      </c>
    </row>
    <row r="149" spans="1:6" ht="15">
      <c r="A149" s="108" t="s">
        <v>90</v>
      </c>
      <c r="B149" s="109">
        <v>35</v>
      </c>
      <c r="C149" s="107">
        <f>ABS(983-B149)</f>
        <v>948</v>
      </c>
      <c r="D149" s="103" t="s">
        <v>33</v>
      </c>
      <c r="E149" s="104">
        <v>40</v>
      </c>
      <c r="F149" s="102">
        <f>ABS(9-E149)</f>
        <v>31</v>
      </c>
    </row>
    <row r="150" spans="1:6" ht="15">
      <c r="A150" s="103" t="s">
        <v>28</v>
      </c>
      <c r="B150" s="105">
        <v>2000</v>
      </c>
      <c r="C150" s="107">
        <f>ABS(983-B150)</f>
        <v>1017</v>
      </c>
      <c r="D150" s="103" t="s">
        <v>89</v>
      </c>
      <c r="E150" s="104">
        <v>2200</v>
      </c>
      <c r="F150" s="102">
        <f>ABS(9-E150)</f>
        <v>2191</v>
      </c>
    </row>
    <row r="151" spans="1:6" ht="12.75">
      <c r="A151" s="44"/>
      <c r="B151" s="45"/>
      <c r="C151" s="45"/>
      <c r="D151" s="44"/>
      <c r="E151" s="44"/>
      <c r="F151" s="44"/>
    </row>
    <row r="152" spans="1:6" ht="12.75">
      <c r="A152" s="44"/>
      <c r="B152" s="45"/>
      <c r="C152" s="45"/>
      <c r="D152" s="44"/>
      <c r="E152" s="44"/>
      <c r="F152" s="44"/>
    </row>
    <row r="153" spans="1:6" ht="12.75">
      <c r="A153" s="31"/>
      <c r="B153" s="32"/>
      <c r="C153" s="43"/>
      <c r="D153" s="31"/>
      <c r="E153" s="31"/>
      <c r="F153" s="31"/>
    </row>
    <row r="154" spans="1:6" ht="12.75">
      <c r="A154" s="40"/>
      <c r="B154" s="39"/>
      <c r="C154" s="39"/>
      <c r="D154" s="31"/>
      <c r="E154" s="31"/>
      <c r="F154" s="31"/>
    </row>
    <row r="155" spans="1:6" ht="12.75">
      <c r="A155" s="94" t="s">
        <v>15</v>
      </c>
      <c r="B155" s="95"/>
      <c r="C155" s="95"/>
      <c r="D155" s="95"/>
      <c r="E155" s="95"/>
      <c r="F155" s="96"/>
    </row>
    <row r="156" spans="1:6" ht="12.75">
      <c r="A156" s="73" t="s">
        <v>29</v>
      </c>
      <c r="B156" s="74"/>
      <c r="C156" s="75"/>
      <c r="D156" s="73" t="s">
        <v>30</v>
      </c>
      <c r="E156" s="74"/>
      <c r="F156" s="75"/>
    </row>
    <row r="157" spans="1:6" ht="12.75">
      <c r="A157" s="76"/>
      <c r="B157" s="77"/>
      <c r="C157" s="78"/>
      <c r="D157" s="76"/>
      <c r="E157" s="77"/>
      <c r="F157" s="78"/>
    </row>
    <row r="158" spans="1:6" ht="12.75">
      <c r="A158" s="79" t="s">
        <v>94</v>
      </c>
      <c r="B158" s="80"/>
      <c r="C158" s="81"/>
      <c r="D158" s="85" t="s">
        <v>93</v>
      </c>
      <c r="E158" s="112"/>
      <c r="F158" s="113"/>
    </row>
    <row r="159" spans="1:6" ht="12.75">
      <c r="A159" s="82"/>
      <c r="B159" s="83"/>
      <c r="C159" s="84"/>
      <c r="D159" s="114"/>
      <c r="E159" s="115"/>
      <c r="F159" s="116"/>
    </row>
  </sheetData>
  <sheetProtection/>
  <mergeCells count="70">
    <mergeCell ref="A156:C157"/>
    <mergeCell ref="D156:F157"/>
    <mergeCell ref="A158:C159"/>
    <mergeCell ref="D158:F159"/>
    <mergeCell ref="A138:F138"/>
    <mergeCell ref="A139:C139"/>
    <mergeCell ref="D139:F139"/>
    <mergeCell ref="A140:C140"/>
    <mergeCell ref="D140:F140"/>
    <mergeCell ref="A155:F155"/>
    <mergeCell ref="A112:C113"/>
    <mergeCell ref="D112:F113"/>
    <mergeCell ref="A114:C115"/>
    <mergeCell ref="D114:F115"/>
    <mergeCell ref="A93:F93"/>
    <mergeCell ref="A94:C94"/>
    <mergeCell ref="D94:F94"/>
    <mergeCell ref="A95:C95"/>
    <mergeCell ref="D95:F95"/>
    <mergeCell ref="A111:F111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  <mergeCell ref="A134:C135"/>
    <mergeCell ref="D134:F135"/>
    <mergeCell ref="A136:C137"/>
    <mergeCell ref="D136:F137"/>
    <mergeCell ref="A116:F116"/>
    <mergeCell ref="A117:C117"/>
    <mergeCell ref="D117:F117"/>
    <mergeCell ref="A118:C118"/>
    <mergeCell ref="D118:F118"/>
    <mergeCell ref="A133:F1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2022-09-11T19:18:29Z</cp:lastPrinted>
  <dcterms:created xsi:type="dcterms:W3CDTF">2010-09-21T23:33:28Z</dcterms:created>
  <dcterms:modified xsi:type="dcterms:W3CDTF">2022-09-11T20:48:05Z</dcterms:modified>
  <cp:category/>
  <cp:version/>
  <cp:contentType/>
  <cp:contentStatus/>
</cp:coreProperties>
</file>