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<sst xmlns="http://schemas.openxmlformats.org/spreadsheetml/2006/main" count="560" uniqueCount="138">
  <si>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</si>
  <si>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</si>
  <si>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</si>
  <si>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</si>
  <si>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</si>
  <si>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</si>
  <si>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</si>
  <si>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</si>
  <si>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</si>
  <si>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</si>
  <si>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</si>
  <si>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</si>
  <si>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</si>
  <si>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</si>
  <si>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</si>
  <si>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</si>
  <si>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</si>
  <si>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</si>
  <si>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</si>
  <si>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</si>
  <si>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</si>
  <si>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</si>
  <si>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</si>
  <si>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</si>
  <si>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</si>
  <si>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</si>
  <si>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</si>
  <si>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</si>
  <si>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</si>
  <si>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</si>
  <si>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</si>
  <si>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</si>
  <si>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</si>
  <si>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</si>
  <si>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</si>
  <si>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</si>
  <si>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</si>
  <si>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</si>
  <si>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</si>
  <si>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</si>
  <si>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</si>
  <si>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</si>
  <si>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</si>
  <si>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</si>
  <si>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</si>
  <si>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</si>
  <si>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</si>
  <si>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</si>
  <si>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</si>
  <si>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</si>
  <si>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</si>
  <si>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</si>
  <si>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</si>
  <si>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</si>
  <si>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</si>
  <si>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</si>
  <si>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</si>
  <si>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</si>
  <si>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</si>
  <si>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</si>
  <si>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</si>
  <si>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</si>
  <si>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</si>
  <si>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</si>
  <si>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</si>
  <si>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</si>
  <si>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</si>
  <si>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</si>
  <si>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</si>
  <si>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</si>
  <si>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</si>
  <si>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HAM</t>
  </si>
  <si>
    <t>ITS LAURA</t>
  </si>
  <si>
    <t>CHIVES</t>
  </si>
  <si>
    <t>MEAN BEAN QUIZ MACHINE</t>
  </si>
  <si>
    <t>RED LORRY YELLOW LORRY</t>
  </si>
  <si>
    <t>JETS</t>
  </si>
  <si>
    <t>4 SMARTIES AND TUBE</t>
  </si>
  <si>
    <t>GYPSY QUIZZERS = 13</t>
  </si>
  <si>
    <t xml:space="preserve">CHIVES = 1 </t>
  </si>
  <si>
    <t>DINGBATS</t>
  </si>
  <si>
    <t>The Forge Inn - Glenfield - Sunday Night Quiz League #71</t>
  </si>
  <si>
    <t>ONE OF US IS A THIRD WHEEL</t>
  </si>
  <si>
    <t>3 BLIND MICE</t>
  </si>
  <si>
    <t>ANT HILL MOB</t>
  </si>
  <si>
    <t>SNOWW CROCS</t>
  </si>
  <si>
    <t>SNOW CROCS</t>
  </si>
  <si>
    <t>GYPSY QUIZZERS = 14</t>
  </si>
  <si>
    <t xml:space="preserve">ONE OF US I A THIRD WHEEL = 1 </t>
  </si>
  <si>
    <t>MISSING LETTERS</t>
  </si>
  <si>
    <t>NO NAME</t>
  </si>
  <si>
    <t>THREE MUSKATEERS</t>
  </si>
  <si>
    <t>4TH AGAIN</t>
  </si>
  <si>
    <t>WE ONLY CAME FOR A DRINK</t>
  </si>
  <si>
    <t>RED LORRY YELLO LORRY</t>
  </si>
  <si>
    <r>
      <rPr>
        <b/>
        <sz val="10"/>
        <color indexed="10"/>
        <rFont val="Arial"/>
        <family val="2"/>
      </rPr>
      <t>THREE MUSKATEER</t>
    </r>
    <r>
      <rPr>
        <b/>
        <sz val="10"/>
        <color indexed="17"/>
        <rFont val="Arial"/>
        <family val="2"/>
      </rPr>
      <t>S &amp; GYPSY QUIZZERS = 12 POINTS</t>
    </r>
  </si>
  <si>
    <r>
      <rPr>
        <b/>
        <sz val="10"/>
        <color indexed="10"/>
        <rFont val="Arial"/>
        <family val="2"/>
      </rPr>
      <t xml:space="preserve">RED LORRY YELLOW LORRY </t>
    </r>
    <r>
      <rPr>
        <b/>
        <sz val="10"/>
        <color indexed="17"/>
        <rFont val="Arial"/>
        <family val="2"/>
      </rPr>
      <t>&amp; LAST AGAIN = 7</t>
    </r>
  </si>
  <si>
    <t>FAMOUS FACES</t>
  </si>
  <si>
    <t>WE ONLY CAME FOR A DRIK</t>
  </si>
  <si>
    <t>NICK AND SARAH</t>
  </si>
  <si>
    <t>MISS WORLDWIDE</t>
  </si>
  <si>
    <t>LUCKY 7</t>
  </si>
  <si>
    <t>DORRIS DYNAMOS</t>
  </si>
  <si>
    <t>HARVEY</t>
  </si>
  <si>
    <t>LUCKY 7 = 2 POINTS</t>
  </si>
  <si>
    <r>
      <t xml:space="preserve">DORRIS DYNAMOS &amp; </t>
    </r>
    <r>
      <rPr>
        <b/>
        <sz val="10"/>
        <color indexed="10"/>
        <rFont val="Arial"/>
        <family val="2"/>
      </rPr>
      <t xml:space="preserve">CHALFONTS </t>
    </r>
    <r>
      <rPr>
        <b/>
        <sz val="10"/>
        <color indexed="17"/>
        <rFont val="Arial"/>
        <family val="2"/>
      </rPr>
      <t>= 11</t>
    </r>
  </si>
  <si>
    <t>MUSIC VIDEOS</t>
  </si>
  <si>
    <t>DORRIS SYNAMOS</t>
  </si>
  <si>
    <t>6 BLIND MICE</t>
  </si>
  <si>
    <t>DOUBLE TROUBLE</t>
  </si>
  <si>
    <t>NO BEAN QUIZ MACHINE</t>
  </si>
  <si>
    <t>VHS</t>
  </si>
  <si>
    <t>THAT’S SHOW QUIZNESS</t>
  </si>
  <si>
    <t>ULTIMATE QUIZBEE</t>
  </si>
  <si>
    <t>YORKSHIRE PUDDINGS</t>
  </si>
  <si>
    <t>GYPSY  QUIZZERS = 13</t>
  </si>
  <si>
    <t>VHS = 2</t>
  </si>
  <si>
    <t>ULTIATE QUIZBEE</t>
  </si>
  <si>
    <t>XMAS QUIZ</t>
  </si>
  <si>
    <t>GK</t>
  </si>
  <si>
    <t>CAPITAL PUNISHMNET</t>
  </si>
  <si>
    <t>KIDS TV CHARACTERS</t>
  </si>
  <si>
    <t>YOU’RE A QUIZARD HARRY</t>
  </si>
  <si>
    <t>LUCY SEVEN</t>
  </si>
  <si>
    <t xml:space="preserve">SMITHY </t>
  </si>
  <si>
    <t>SNIPER BOY</t>
  </si>
  <si>
    <t>CARLING PLEASE</t>
  </si>
  <si>
    <t>LUCKY SEVEN</t>
  </si>
  <si>
    <t>SMITHY</t>
  </si>
  <si>
    <t>THE CHALFONTS = 12</t>
  </si>
  <si>
    <t>CARLING PLEASE = 4</t>
  </si>
  <si>
    <t>SNIPER MAN</t>
  </si>
  <si>
    <t>PEGGY</t>
  </si>
  <si>
    <t>BAD PLUMBERS</t>
  </si>
  <si>
    <r>
      <t>gypsy quizzers &amp;</t>
    </r>
    <r>
      <rPr>
        <b/>
        <sz val="10"/>
        <color indexed="10"/>
        <rFont val="Arial"/>
        <family val="2"/>
      </rPr>
      <t xml:space="preserve"> chalfonts</t>
    </r>
    <r>
      <rPr>
        <b/>
        <sz val="10"/>
        <color indexed="17"/>
        <rFont val="Arial"/>
        <family val="2"/>
      </rPr>
      <t xml:space="preserve"> = 12</t>
    </r>
  </si>
  <si>
    <t>3 blind mice =4</t>
  </si>
  <si>
    <t>LAST AGAIN (PEGGY)</t>
  </si>
  <si>
    <t>ANAGRAMS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</si>
</sst>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  <xf numFmtId="0" fontId="30" fillId="33" borderId="10" xfId="39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26.8515625" style="1" bestFit="1" customWidth="1"/>
    <col min="3" max="3" width="16.8515625" style="1" bestFit="1" customWidth="1"/>
    <col min="4" max="4" width="10.28125" style="1" bestFit="1" customWidth="1"/>
    <col min="5" max="5" width="11.140625" style="1" bestFit="1" customWidth="1"/>
    <col min="6" max="6" width="10.28125" style="1" bestFit="1" customWidth="1"/>
    <col min="7" max="7" width="10.8515625" style="1" bestFit="1" customWidth="1"/>
    <col min="8" max="8" width="10.28125" style="1" bestFit="1" customWidth="1"/>
    <col min="9" max="11" width="13.8515625" style="1" bestFit="1" customWidth="1"/>
    <col min="12" max="12" width="6.710937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4" t="s">
        <v>81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2.75">
      <c r="A2" s="67" t="s">
        <v>8</v>
      </c>
      <c r="B2" s="68"/>
      <c r="C2" s="68"/>
      <c r="D2" s="68"/>
      <c r="E2" s="68"/>
      <c r="F2" s="68"/>
      <c r="G2" s="68"/>
      <c r="H2" s="69">
        <v>7</v>
      </c>
      <c r="I2" s="69"/>
      <c r="J2" s="69"/>
      <c r="K2" s="69"/>
      <c r="L2" s="69"/>
      <c r="M2" s="70"/>
      <c r="N2"/>
    </row>
    <row r="3" spans="1:14" ht="12.75" customHeight="1">
      <c r="A3" s="71" t="s">
        <v>0</v>
      </c>
      <c r="B3" s="73" t="s">
        <v>1</v>
      </c>
      <c r="C3" s="28"/>
      <c r="D3" s="75" t="s">
        <v>11</v>
      </c>
      <c r="E3" s="75"/>
      <c r="F3" s="75"/>
      <c r="G3" s="75"/>
      <c r="H3" s="75"/>
      <c r="I3" s="75"/>
      <c r="J3" s="75"/>
      <c r="K3" s="75"/>
      <c r="L3" s="75"/>
      <c r="M3" s="71" t="s">
        <v>2</v>
      </c>
      <c r="N3" s="7" t="s">
        <v>6</v>
      </c>
    </row>
    <row r="4" spans="1:14" ht="12.75">
      <c r="A4" s="72"/>
      <c r="B4" s="74"/>
      <c r="C4" s="29" t="s">
        <v>17</v>
      </c>
      <c r="D4" s="2">
        <v>45256</v>
      </c>
      <c r="E4" s="2">
        <v>45263</v>
      </c>
      <c r="F4" s="2">
        <v>45270</v>
      </c>
      <c r="G4" s="2" t="s">
        <v>118</v>
      </c>
      <c r="H4" s="2">
        <v>44933</v>
      </c>
      <c r="I4" s="2">
        <f>H4+7</f>
        <v>44940</v>
      </c>
      <c r="J4" s="2">
        <f>I4+7</f>
        <v>44947</v>
      </c>
      <c r="K4" s="2">
        <f>J4+7</f>
        <v>44954</v>
      </c>
      <c r="L4" s="2">
        <f>K4+7</f>
        <v>44961</v>
      </c>
      <c r="M4" s="72"/>
      <c r="N4" s="7" t="s">
        <v>7</v>
      </c>
    </row>
    <row r="5" spans="1:14" s="23" customFormat="1" ht="12.75" customHeight="1">
      <c r="A5" s="24">
        <v>1</v>
      </c>
      <c r="B5" s="44" t="s">
        <v>28</v>
      </c>
      <c r="C5" s="21">
        <f>COUNTIF(D5:K5,"&lt;&gt;")</f>
        <v>7</v>
      </c>
      <c r="D5" s="30">
        <v>62</v>
      </c>
      <c r="E5" s="31">
        <v>64.5</v>
      </c>
      <c r="F5" s="31">
        <v>54.5</v>
      </c>
      <c r="G5" s="52"/>
      <c r="H5" s="24">
        <v>54</v>
      </c>
      <c r="I5" s="3">
        <v>49</v>
      </c>
      <c r="J5" s="31">
        <v>63.5</v>
      </c>
      <c r="K5" s="3">
        <v>50.5</v>
      </c>
      <c r="L5" s="3"/>
      <c r="M5" s="3">
        <f>SUM(D5:L5)</f>
        <v>398</v>
      </c>
      <c r="N5" s="22">
        <f aca="true" t="shared" si="0" ref="N5:N11">M5/C5</f>
        <v>56.857142857142854</v>
      </c>
    </row>
    <row r="6" spans="1:14" s="23" customFormat="1" ht="12.75">
      <c r="A6" s="24">
        <f aca="true" t="shared" si="1" ref="A6:A41">A5+1</f>
        <v>2</v>
      </c>
      <c r="B6" s="33" t="s">
        <v>31</v>
      </c>
      <c r="C6" s="21">
        <f>COUNTIF(D6:K6,"&lt;&gt;")</f>
        <v>7</v>
      </c>
      <c r="D6" s="30">
        <v>61</v>
      </c>
      <c r="E6" s="31">
        <v>64</v>
      </c>
      <c r="F6" s="31">
        <v>50.5</v>
      </c>
      <c r="G6" s="52"/>
      <c r="H6" s="24">
        <v>51</v>
      </c>
      <c r="I6" s="3">
        <v>63.5</v>
      </c>
      <c r="J6" s="31">
        <v>49</v>
      </c>
      <c r="K6" s="3">
        <v>52.5</v>
      </c>
      <c r="L6" s="3"/>
      <c r="M6" s="3">
        <f>SUM(D6:L6)</f>
        <v>391.5</v>
      </c>
      <c r="N6" s="22">
        <f t="shared" si="0"/>
        <v>55.92857142857143</v>
      </c>
    </row>
    <row r="7" spans="1:14" s="23" customFormat="1" ht="15">
      <c r="A7" s="24">
        <f t="shared" si="1"/>
        <v>3</v>
      </c>
      <c r="B7" s="44" t="s">
        <v>77</v>
      </c>
      <c r="C7" s="21">
        <f>COUNTIF(D7:K7,"&lt;&gt;")</f>
        <v>7</v>
      </c>
      <c r="D7" s="30">
        <v>54.5</v>
      </c>
      <c r="E7" s="31">
        <v>53.5</v>
      </c>
      <c r="F7" s="31">
        <v>48.5</v>
      </c>
      <c r="G7" s="52"/>
      <c r="H7" s="24">
        <v>48</v>
      </c>
      <c r="I7" s="3">
        <v>47</v>
      </c>
      <c r="J7" s="31">
        <v>56.5</v>
      </c>
      <c r="K7" s="3">
        <v>47.5</v>
      </c>
      <c r="L7" s="3"/>
      <c r="M7" s="3">
        <f>SUM(D7:L7)</f>
        <v>355.5</v>
      </c>
      <c r="N7" s="22">
        <f t="shared" si="0"/>
        <v>50.785714285714285</v>
      </c>
    </row>
    <row r="8" spans="1:14" s="23" customFormat="1" ht="12" customHeight="1">
      <c r="A8" s="24">
        <f t="shared" si="1"/>
        <v>4</v>
      </c>
      <c r="B8" s="33" t="s">
        <v>29</v>
      </c>
      <c r="C8" s="21">
        <f>COUNTIF(D8:K8,"&lt;&gt;")</f>
        <v>6</v>
      </c>
      <c r="D8" s="3">
        <v>61.5</v>
      </c>
      <c r="E8" s="54"/>
      <c r="F8" s="31">
        <v>46</v>
      </c>
      <c r="G8" s="52"/>
      <c r="H8" s="24">
        <v>55</v>
      </c>
      <c r="I8" s="3">
        <v>52</v>
      </c>
      <c r="J8" s="31">
        <v>55.5</v>
      </c>
      <c r="K8" s="3">
        <v>55.5</v>
      </c>
      <c r="L8" s="3"/>
      <c r="M8" s="3">
        <f>SUM(D8:L8)</f>
        <v>325.5</v>
      </c>
      <c r="N8" s="22">
        <f t="shared" si="0"/>
        <v>54.25</v>
      </c>
    </row>
    <row r="9" spans="1:14" s="23" customFormat="1" ht="15">
      <c r="A9" s="24">
        <f t="shared" si="1"/>
        <v>5</v>
      </c>
      <c r="B9" s="46" t="s">
        <v>136</v>
      </c>
      <c r="C9" s="21">
        <f>COUNTIF(D9:K9,"&lt;&gt;")</f>
        <v>7</v>
      </c>
      <c r="D9" s="30">
        <v>37.5</v>
      </c>
      <c r="E9" s="53">
        <v>35.5</v>
      </c>
      <c r="F9" s="31">
        <v>31.5</v>
      </c>
      <c r="G9" s="52"/>
      <c r="H9" s="24">
        <v>36.5</v>
      </c>
      <c r="I9" s="3">
        <v>38</v>
      </c>
      <c r="J9" s="31">
        <v>52.5</v>
      </c>
      <c r="K9" s="3">
        <v>44</v>
      </c>
      <c r="L9" s="3"/>
      <c r="M9" s="3">
        <f>SUM(D9:L9)</f>
        <v>275.5</v>
      </c>
      <c r="N9" s="22">
        <f t="shared" si="0"/>
        <v>39.357142857142854</v>
      </c>
    </row>
    <row r="10" spans="1:14" s="23" customFormat="1" ht="15">
      <c r="A10" s="24">
        <f t="shared" si="1"/>
        <v>6</v>
      </c>
      <c r="B10" s="44" t="s">
        <v>70</v>
      </c>
      <c r="C10" s="21">
        <f>COUNTIF(D10:K10,"&lt;&gt;")</f>
        <v>5</v>
      </c>
      <c r="D10" s="30">
        <v>55.5</v>
      </c>
      <c r="E10" s="31"/>
      <c r="F10" s="31"/>
      <c r="G10" s="52"/>
      <c r="H10" s="24">
        <v>51</v>
      </c>
      <c r="I10" s="3">
        <v>49.5</v>
      </c>
      <c r="J10" s="31">
        <v>58</v>
      </c>
      <c r="K10" s="3">
        <v>51</v>
      </c>
      <c r="L10" s="3"/>
      <c r="M10" s="3">
        <f>SUM(D10:L10)</f>
        <v>265</v>
      </c>
      <c r="N10" s="22">
        <f t="shared" si="0"/>
        <v>53</v>
      </c>
    </row>
    <row r="11" spans="1:14" s="23" customFormat="1" ht="15">
      <c r="A11" s="24">
        <f t="shared" si="1"/>
        <v>7</v>
      </c>
      <c r="B11" s="44" t="s">
        <v>75</v>
      </c>
      <c r="C11" s="21">
        <f>COUNTIF(D11:K11,"&lt;&gt;")</f>
        <v>4</v>
      </c>
      <c r="D11" s="3">
        <v>46</v>
      </c>
      <c r="E11" s="31"/>
      <c r="F11" s="31">
        <v>41.5</v>
      </c>
      <c r="G11" s="52"/>
      <c r="H11" s="24">
        <v>44</v>
      </c>
      <c r="I11" s="3"/>
      <c r="J11" s="31"/>
      <c r="K11" s="3">
        <v>36</v>
      </c>
      <c r="L11" s="3"/>
      <c r="M11" s="3">
        <f>SUM(D11:L11)</f>
        <v>167.5</v>
      </c>
      <c r="N11" s="22">
        <f t="shared" si="0"/>
        <v>41.875</v>
      </c>
    </row>
    <row r="12" spans="1:14" s="23" customFormat="1" ht="12.75">
      <c r="A12" s="24">
        <f t="shared" si="1"/>
        <v>8</v>
      </c>
      <c r="B12" s="33" t="s">
        <v>74</v>
      </c>
      <c r="C12" s="21">
        <f>COUNTIF(D12:K12,"&lt;&gt;")</f>
        <v>4</v>
      </c>
      <c r="D12" s="30">
        <v>45</v>
      </c>
      <c r="E12" s="31">
        <v>38</v>
      </c>
      <c r="F12" s="31">
        <v>42</v>
      </c>
      <c r="G12" s="52"/>
      <c r="H12" s="24"/>
      <c r="I12" s="3">
        <v>42</v>
      </c>
      <c r="J12" s="31"/>
      <c r="K12" s="3"/>
      <c r="L12" s="3"/>
      <c r="M12" s="3">
        <f>SUM(D12:L12)</f>
        <v>167</v>
      </c>
      <c r="N12" s="22">
        <f aca="true" t="shared" si="2" ref="N12:N18">M12/C12</f>
        <v>41.75</v>
      </c>
    </row>
    <row r="13" spans="1:14" s="23" customFormat="1" ht="15">
      <c r="A13" s="24">
        <f t="shared" si="1"/>
        <v>9</v>
      </c>
      <c r="B13" s="46" t="s">
        <v>112</v>
      </c>
      <c r="C13" s="21">
        <f>COUNTIF(D13:K13,"&lt;&gt;")</f>
        <v>3</v>
      </c>
      <c r="D13" s="3"/>
      <c r="E13" s="31"/>
      <c r="F13" s="31"/>
      <c r="G13" s="52"/>
      <c r="H13" s="24"/>
      <c r="I13" s="3">
        <v>54.5</v>
      </c>
      <c r="J13" s="31">
        <v>62.5</v>
      </c>
      <c r="K13" s="3">
        <v>48.5</v>
      </c>
      <c r="L13" s="3"/>
      <c r="M13" s="3">
        <f>SUM(D13:L13)</f>
        <v>165.5</v>
      </c>
      <c r="N13" s="22">
        <f t="shared" si="2"/>
        <v>55.166666666666664</v>
      </c>
    </row>
    <row r="14" spans="1:14" s="23" customFormat="1" ht="15">
      <c r="A14" s="24">
        <f t="shared" si="1"/>
        <v>10</v>
      </c>
      <c r="B14" s="46" t="s">
        <v>92</v>
      </c>
      <c r="C14" s="21">
        <f>COUNTIF(D14:K14,"&lt;&gt;")</f>
        <v>3</v>
      </c>
      <c r="D14" s="3"/>
      <c r="E14" s="31"/>
      <c r="F14" s="31">
        <v>49</v>
      </c>
      <c r="G14" s="52"/>
      <c r="H14" s="24">
        <v>50.5</v>
      </c>
      <c r="I14" s="3">
        <v>52.5</v>
      </c>
      <c r="J14" s="31"/>
      <c r="K14" s="3"/>
      <c r="L14" s="3"/>
      <c r="M14" s="3">
        <f>SUM(D14:L14)</f>
        <v>152</v>
      </c>
      <c r="N14" s="22">
        <f t="shared" si="2"/>
        <v>50.666666666666664</v>
      </c>
    </row>
    <row r="15" spans="1:14" s="23" customFormat="1" ht="15">
      <c r="A15" s="24">
        <f t="shared" si="1"/>
        <v>11</v>
      </c>
      <c r="B15" s="46" t="s">
        <v>83</v>
      </c>
      <c r="C15" s="21">
        <f>COUNTIF(D15:K15,"&lt;&gt;")</f>
        <v>3</v>
      </c>
      <c r="D15" s="30"/>
      <c r="E15" s="31">
        <v>46.5</v>
      </c>
      <c r="F15" s="31"/>
      <c r="G15" s="52"/>
      <c r="H15" s="24"/>
      <c r="I15" s="3">
        <v>51.5</v>
      </c>
      <c r="J15" s="31"/>
      <c r="K15" s="3">
        <v>45</v>
      </c>
      <c r="L15" s="3"/>
      <c r="M15" s="3">
        <f>SUM(D15:L15)</f>
        <v>143</v>
      </c>
      <c r="N15" s="22">
        <f t="shared" si="2"/>
        <v>47.666666666666664</v>
      </c>
    </row>
    <row r="16" spans="1:14" s="23" customFormat="1" ht="15">
      <c r="A16" s="24">
        <f t="shared" si="1"/>
        <v>12</v>
      </c>
      <c r="B16" s="44" t="s">
        <v>107</v>
      </c>
      <c r="C16" s="21">
        <f>COUNTIF(D16:K16,"&lt;&gt;")</f>
        <v>2</v>
      </c>
      <c r="D16" s="30"/>
      <c r="E16" s="31"/>
      <c r="F16" s="31"/>
      <c r="G16" s="52"/>
      <c r="H16" s="24">
        <v>48.5</v>
      </c>
      <c r="I16" s="3"/>
      <c r="J16" s="31">
        <v>50</v>
      </c>
      <c r="K16" s="3"/>
      <c r="L16" s="3"/>
      <c r="M16" s="3">
        <f>SUM(D16:L16)</f>
        <v>98.5</v>
      </c>
      <c r="N16" s="22">
        <f t="shared" si="2"/>
        <v>49.25</v>
      </c>
    </row>
    <row r="17" spans="1:14" s="23" customFormat="1" ht="15">
      <c r="A17" s="24">
        <f t="shared" si="1"/>
        <v>13</v>
      </c>
      <c r="B17" s="46" t="s">
        <v>117</v>
      </c>
      <c r="C17" s="21">
        <f>COUNTIF(D17:K17,"&lt;&gt;")</f>
        <v>2</v>
      </c>
      <c r="D17" s="3"/>
      <c r="E17" s="31"/>
      <c r="F17" s="31"/>
      <c r="G17" s="52"/>
      <c r="H17" s="24"/>
      <c r="I17" s="3">
        <v>49</v>
      </c>
      <c r="J17" s="31">
        <v>49</v>
      </c>
      <c r="K17" s="3"/>
      <c r="L17" s="3"/>
      <c r="M17" s="3">
        <f>SUM(D17:L17)</f>
        <v>98</v>
      </c>
      <c r="N17" s="22">
        <f t="shared" si="2"/>
        <v>49</v>
      </c>
    </row>
    <row r="18" spans="1:14" s="23" customFormat="1" ht="15">
      <c r="A18" s="24">
        <f t="shared" si="1"/>
        <v>14</v>
      </c>
      <c r="B18" s="46" t="s">
        <v>109</v>
      </c>
      <c r="C18" s="21">
        <f>COUNTIF(D18:K18,"&lt;&gt;")</f>
        <v>3</v>
      </c>
      <c r="D18" s="3"/>
      <c r="E18" s="31"/>
      <c r="F18" s="31"/>
      <c r="G18" s="52"/>
      <c r="H18" s="24"/>
      <c r="I18" s="3">
        <v>33</v>
      </c>
      <c r="J18" s="31">
        <v>34</v>
      </c>
      <c r="K18" s="3">
        <v>23.5</v>
      </c>
      <c r="L18" s="3"/>
      <c r="M18" s="3">
        <f>SUM(D18:L18)</f>
        <v>90.5</v>
      </c>
      <c r="N18" s="22">
        <f t="shared" si="2"/>
        <v>30.166666666666668</v>
      </c>
    </row>
    <row r="19" spans="1:14" s="23" customFormat="1" ht="15">
      <c r="A19" s="24">
        <f t="shared" si="1"/>
        <v>15</v>
      </c>
      <c r="B19" s="44" t="s">
        <v>133</v>
      </c>
      <c r="C19" s="21">
        <f>COUNTIF(D19:K19,"&lt;&gt;")</f>
        <v>1</v>
      </c>
      <c r="D19" s="30"/>
      <c r="E19" s="31"/>
      <c r="F19" s="31"/>
      <c r="G19" s="52"/>
      <c r="H19" s="24"/>
      <c r="I19" s="3"/>
      <c r="J19" s="31"/>
      <c r="K19" s="3">
        <v>59</v>
      </c>
      <c r="L19" s="3"/>
      <c r="M19" s="3">
        <f>SUM(D19:L19)</f>
        <v>59</v>
      </c>
      <c r="N19" s="22">
        <f aca="true" t="shared" si="3" ref="N19:N41">M19/C19</f>
        <v>59</v>
      </c>
    </row>
    <row r="20" spans="1:14" s="23" customFormat="1" ht="15">
      <c r="A20" s="24">
        <f t="shared" si="1"/>
        <v>16</v>
      </c>
      <c r="B20" s="46" t="s">
        <v>71</v>
      </c>
      <c r="C20" s="21">
        <f>COUNTIF(D20:K20,"&lt;&gt;")</f>
        <v>1</v>
      </c>
      <c r="D20" s="3">
        <v>59</v>
      </c>
      <c r="E20" s="31"/>
      <c r="F20" s="31"/>
      <c r="G20" s="52"/>
      <c r="H20" s="24"/>
      <c r="I20" s="3"/>
      <c r="J20" s="31"/>
      <c r="K20" s="3"/>
      <c r="L20" s="3"/>
      <c r="M20" s="3">
        <f>SUM(D20:L20)</f>
        <v>59</v>
      </c>
      <c r="N20" s="22">
        <f t="shared" si="3"/>
        <v>59</v>
      </c>
    </row>
    <row r="21" spans="1:14" s="23" customFormat="1" ht="15">
      <c r="A21" s="24">
        <f t="shared" si="1"/>
        <v>17</v>
      </c>
      <c r="B21" s="44" t="s">
        <v>128</v>
      </c>
      <c r="C21" s="21">
        <f>COUNTIF(D21:K21,"&lt;&gt;")</f>
        <v>1</v>
      </c>
      <c r="D21" s="30"/>
      <c r="E21" s="31"/>
      <c r="F21" s="31"/>
      <c r="G21" s="52"/>
      <c r="H21" s="24"/>
      <c r="I21" s="3"/>
      <c r="J21" s="31">
        <v>47</v>
      </c>
      <c r="K21" s="3"/>
      <c r="L21" s="3"/>
      <c r="M21" s="3">
        <f>SUM(D21:L21)</f>
        <v>47</v>
      </c>
      <c r="N21" s="22">
        <f t="shared" si="3"/>
        <v>47</v>
      </c>
    </row>
    <row r="22" spans="1:14" s="23" customFormat="1" ht="15">
      <c r="A22" s="24">
        <f t="shared" si="1"/>
        <v>18</v>
      </c>
      <c r="B22" s="46" t="s">
        <v>86</v>
      </c>
      <c r="C22" s="21">
        <f>COUNTIF(D22:K22,"&lt;&gt;")</f>
        <v>1</v>
      </c>
      <c r="D22" s="30"/>
      <c r="E22" s="31">
        <v>43</v>
      </c>
      <c r="F22" s="31"/>
      <c r="G22" s="52"/>
      <c r="H22" s="24"/>
      <c r="I22" s="3"/>
      <c r="J22" s="31"/>
      <c r="K22" s="3"/>
      <c r="L22" s="3"/>
      <c r="M22" s="3">
        <f>SUM(D22:L22)</f>
        <v>43</v>
      </c>
      <c r="N22" s="22">
        <f t="shared" si="3"/>
        <v>43</v>
      </c>
    </row>
    <row r="23" spans="1:14" s="23" customFormat="1" ht="15">
      <c r="A23" s="24">
        <f t="shared" si="1"/>
        <v>19</v>
      </c>
      <c r="B23" s="46" t="s">
        <v>114</v>
      </c>
      <c r="C23" s="21">
        <f>COUNTIF(D23:K23,"&lt;&gt;")</f>
        <v>1</v>
      </c>
      <c r="D23" s="3"/>
      <c r="E23" s="31"/>
      <c r="F23" s="31"/>
      <c r="G23" s="52"/>
      <c r="H23" s="24"/>
      <c r="I23" s="3">
        <v>42.5</v>
      </c>
      <c r="J23" s="31"/>
      <c r="K23" s="3"/>
      <c r="L23" s="3"/>
      <c r="M23" s="3">
        <f>SUM(D23:L23)</f>
        <v>42.5</v>
      </c>
      <c r="N23" s="22">
        <f t="shared" si="3"/>
        <v>42.5</v>
      </c>
    </row>
    <row r="24" spans="1:14" s="23" customFormat="1" ht="15">
      <c r="A24" s="24">
        <f t="shared" si="1"/>
        <v>20</v>
      </c>
      <c r="B24" s="44" t="s">
        <v>76</v>
      </c>
      <c r="C24" s="21">
        <f>COUNTIF(D24:K24,"&lt;&gt;")</f>
        <v>1</v>
      </c>
      <c r="D24" s="30">
        <v>41</v>
      </c>
      <c r="E24" s="31"/>
      <c r="F24" s="31"/>
      <c r="G24" s="52"/>
      <c r="H24" s="24"/>
      <c r="I24" s="3"/>
      <c r="J24" s="31"/>
      <c r="K24" s="3"/>
      <c r="L24" s="3"/>
      <c r="M24" s="3">
        <f>SUM(D24:L24)</f>
        <v>41</v>
      </c>
      <c r="N24" s="22"/>
    </row>
    <row r="25" spans="1:14" s="23" customFormat="1" ht="15">
      <c r="A25" s="24">
        <f t="shared" si="1"/>
        <v>21</v>
      </c>
      <c r="B25" s="44" t="s">
        <v>127</v>
      </c>
      <c r="C25" s="21">
        <f>COUNTIF(D25:K25,"&lt;&gt;")</f>
        <v>1</v>
      </c>
      <c r="D25" s="30"/>
      <c r="E25" s="31"/>
      <c r="F25" s="31"/>
      <c r="G25" s="52"/>
      <c r="H25" s="24"/>
      <c r="I25" s="3"/>
      <c r="J25" s="31">
        <v>40</v>
      </c>
      <c r="K25" s="3"/>
      <c r="L25" s="3"/>
      <c r="M25" s="3">
        <f>SUM(D25:L25)</f>
        <v>40</v>
      </c>
      <c r="N25" s="22">
        <f t="shared" si="3"/>
        <v>40</v>
      </c>
    </row>
    <row r="26" spans="1:14" s="23" customFormat="1" ht="15">
      <c r="A26" s="24">
        <f t="shared" si="1"/>
        <v>22</v>
      </c>
      <c r="B26" s="44" t="s">
        <v>126</v>
      </c>
      <c r="C26" s="21">
        <f>COUNTIF(D26:K26,"&lt;&gt;")</f>
        <v>1</v>
      </c>
      <c r="D26" s="30"/>
      <c r="E26" s="31"/>
      <c r="F26" s="31"/>
      <c r="G26" s="52"/>
      <c r="H26" s="24"/>
      <c r="I26" s="3"/>
      <c r="J26" s="31">
        <v>39.5</v>
      </c>
      <c r="K26" s="3"/>
      <c r="L26" s="3"/>
      <c r="M26" s="3">
        <f>SUM(D26:L26)</f>
        <v>39.5</v>
      </c>
      <c r="N26" s="22">
        <f t="shared" si="3"/>
        <v>39.5</v>
      </c>
    </row>
    <row r="27" spans="1:14" s="23" customFormat="1" ht="15">
      <c r="A27" s="24">
        <f t="shared" si="1"/>
        <v>23</v>
      </c>
      <c r="B27" s="46" t="s">
        <v>101</v>
      </c>
      <c r="C27" s="21">
        <f>COUNTIF(D27:K27,"&lt;&gt;")</f>
        <v>1</v>
      </c>
      <c r="D27" s="3"/>
      <c r="E27" s="31"/>
      <c r="F27" s="31"/>
      <c r="G27" s="52"/>
      <c r="H27" s="24">
        <v>36.5</v>
      </c>
      <c r="I27" s="3"/>
      <c r="J27" s="31"/>
      <c r="K27" s="3"/>
      <c r="L27" s="3"/>
      <c r="M27" s="3">
        <f>SUM(D27:L27)</f>
        <v>36.5</v>
      </c>
      <c r="N27" s="22">
        <f t="shared" si="3"/>
        <v>36.5</v>
      </c>
    </row>
    <row r="28" spans="1:14" s="23" customFormat="1" ht="15">
      <c r="A28" s="24">
        <f t="shared" si="1"/>
        <v>24</v>
      </c>
      <c r="B28" s="46" t="s">
        <v>91</v>
      </c>
      <c r="C28" s="21">
        <f>COUNTIF(D28:K28,"&lt;&gt;")</f>
        <v>1</v>
      </c>
      <c r="D28" s="3"/>
      <c r="E28" s="31"/>
      <c r="F28" s="31">
        <v>36.5</v>
      </c>
      <c r="G28" s="52"/>
      <c r="H28" s="24"/>
      <c r="I28" s="3"/>
      <c r="J28" s="31"/>
      <c r="K28" s="3"/>
      <c r="L28" s="3"/>
      <c r="M28" s="3">
        <f>SUM(D28:L28)</f>
        <v>36.5</v>
      </c>
      <c r="N28" s="22">
        <f t="shared" si="3"/>
        <v>36.5</v>
      </c>
    </row>
    <row r="29" spans="1:14" s="23" customFormat="1" ht="15">
      <c r="A29" s="24">
        <f t="shared" si="1"/>
        <v>25</v>
      </c>
      <c r="B29" s="46" t="s">
        <v>84</v>
      </c>
      <c r="C29" s="21">
        <f>COUNTIF(D29:K29,"&lt;&gt;")</f>
        <v>1</v>
      </c>
      <c r="D29" s="30"/>
      <c r="E29" s="31">
        <v>34.5</v>
      </c>
      <c r="F29" s="31"/>
      <c r="G29" s="52"/>
      <c r="H29" s="24"/>
      <c r="I29" s="3"/>
      <c r="J29" s="31"/>
      <c r="K29" s="3"/>
      <c r="L29" s="3"/>
      <c r="M29" s="3">
        <f>SUM(D29:L29)</f>
        <v>34.5</v>
      </c>
      <c r="N29" s="22">
        <f t="shared" si="3"/>
        <v>34.5</v>
      </c>
    </row>
    <row r="30" spans="1:14" s="23" customFormat="1" ht="15">
      <c r="A30" s="24">
        <f t="shared" si="1"/>
        <v>26</v>
      </c>
      <c r="B30" s="46" t="s">
        <v>72</v>
      </c>
      <c r="C30" s="21">
        <f>COUNTIF(D30:K30,"&lt;&gt;")</f>
        <v>1</v>
      </c>
      <c r="D30" s="3">
        <v>30</v>
      </c>
      <c r="E30" s="31"/>
      <c r="F30" s="31"/>
      <c r="G30" s="52"/>
      <c r="H30" s="24"/>
      <c r="I30" s="3"/>
      <c r="J30" s="31"/>
      <c r="K30" s="3"/>
      <c r="L30" s="3"/>
      <c r="M30" s="3">
        <f>SUM(D30:L30)</f>
        <v>30</v>
      </c>
      <c r="N30" s="22">
        <f t="shared" si="3"/>
        <v>30</v>
      </c>
    </row>
    <row r="31" spans="1:14" s="23" customFormat="1" ht="15">
      <c r="A31" s="24">
        <f t="shared" si="1"/>
        <v>27</v>
      </c>
      <c r="B31" s="46" t="s">
        <v>82</v>
      </c>
      <c r="C31" s="21">
        <f>COUNTIF(D31:K31,"&lt;&gt;")</f>
        <v>1</v>
      </c>
      <c r="D31" s="30"/>
      <c r="E31" s="31">
        <v>27.5</v>
      </c>
      <c r="F31" s="31"/>
      <c r="G31" s="52"/>
      <c r="H31" s="24"/>
      <c r="I31" s="3"/>
      <c r="J31" s="31"/>
      <c r="K31" s="3"/>
      <c r="L31" s="3"/>
      <c r="M31" s="3">
        <f>SUM(D31:L31)</f>
        <v>27.5</v>
      </c>
      <c r="N31" s="22">
        <f t="shared" si="3"/>
        <v>27.5</v>
      </c>
    </row>
    <row r="32" spans="1:14" s="23" customFormat="1" ht="15">
      <c r="A32" s="24">
        <f t="shared" si="1"/>
        <v>28</v>
      </c>
      <c r="B32" s="46" t="s">
        <v>99</v>
      </c>
      <c r="C32" s="21">
        <f>COUNTIF(D32:K32,"&lt;&gt;")</f>
        <v>1</v>
      </c>
      <c r="D32" s="3"/>
      <c r="E32" s="31"/>
      <c r="F32" s="31"/>
      <c r="G32" s="52"/>
      <c r="H32" s="24">
        <v>24.5</v>
      </c>
      <c r="I32" s="3"/>
      <c r="J32" s="31"/>
      <c r="K32" s="3"/>
      <c r="L32" s="3"/>
      <c r="M32" s="3">
        <f>SUM(D32:L32)</f>
        <v>24.5</v>
      </c>
      <c r="N32" s="22">
        <f t="shared" si="3"/>
        <v>24.5</v>
      </c>
    </row>
    <row r="33" spans="1:14" s="23" customFormat="1" ht="12.75">
      <c r="A33" s="24">
        <f t="shared" si="1"/>
        <v>29</v>
      </c>
      <c r="B33" s="33" t="s">
        <v>73</v>
      </c>
      <c r="C33" s="21">
        <f>COUNTIF(D33:K33,"&lt;&gt;")</f>
        <v>1</v>
      </c>
      <c r="D33" s="3">
        <v>23</v>
      </c>
      <c r="E33" s="31"/>
      <c r="F33" s="31"/>
      <c r="G33" s="52"/>
      <c r="H33" s="24"/>
      <c r="I33" s="3"/>
      <c r="J33" s="31"/>
      <c r="K33" s="3"/>
      <c r="L33" s="3"/>
      <c r="M33" s="3">
        <f>SUM(D33:L33)</f>
        <v>23</v>
      </c>
      <c r="N33" s="22">
        <f t="shared" si="3"/>
        <v>23</v>
      </c>
    </row>
    <row r="34" spans="1:14" s="23" customFormat="1" ht="15">
      <c r="A34" s="24">
        <f t="shared" si="1"/>
        <v>30</v>
      </c>
      <c r="B34" s="46" t="s">
        <v>111</v>
      </c>
      <c r="C34" s="21">
        <f>COUNTIF(D34:K34,"&lt;&gt;")</f>
        <v>1</v>
      </c>
      <c r="D34" s="3"/>
      <c r="E34" s="31"/>
      <c r="F34" s="31"/>
      <c r="G34" s="52"/>
      <c r="H34" s="24"/>
      <c r="I34" s="3">
        <v>19</v>
      </c>
      <c r="J34" s="31"/>
      <c r="K34" s="3"/>
      <c r="L34" s="3"/>
      <c r="M34" s="3">
        <f>SUM(D34:L34)</f>
        <v>19</v>
      </c>
      <c r="N34" s="22">
        <f t="shared" si="3"/>
        <v>19</v>
      </c>
    </row>
    <row r="35" spans="1:14" s="23" customFormat="1" ht="15">
      <c r="A35" s="24">
        <f t="shared" si="1"/>
        <v>31</v>
      </c>
      <c r="B35" s="46" t="s">
        <v>100</v>
      </c>
      <c r="C35" s="21">
        <f>COUNTIF(D35:K35,"&lt;&gt;")</f>
        <v>1</v>
      </c>
      <c r="D35" s="3"/>
      <c r="E35" s="31"/>
      <c r="F35" s="31"/>
      <c r="G35" s="52"/>
      <c r="H35" s="24">
        <v>18.5</v>
      </c>
      <c r="I35" s="3"/>
      <c r="J35" s="31"/>
      <c r="K35" s="3"/>
      <c r="L35" s="3"/>
      <c r="M35" s="3">
        <f>SUM(D35:L35)</f>
        <v>18.5</v>
      </c>
      <c r="N35" s="22">
        <f t="shared" si="3"/>
        <v>18.5</v>
      </c>
    </row>
    <row r="36" spans="1:14" s="23" customFormat="1" ht="15">
      <c r="A36" s="24">
        <f t="shared" si="1"/>
        <v>32</v>
      </c>
      <c r="B36" s="46" t="s">
        <v>103</v>
      </c>
      <c r="C36" s="21">
        <f>COUNTIF(D36:K36,"&lt;&gt;")</f>
        <v>1</v>
      </c>
      <c r="D36" s="3"/>
      <c r="E36" s="31"/>
      <c r="F36" s="31"/>
      <c r="G36" s="52"/>
      <c r="H36" s="24">
        <v>16.5</v>
      </c>
      <c r="I36" s="3"/>
      <c r="J36" s="31"/>
      <c r="K36" s="3"/>
      <c r="L36" s="3"/>
      <c r="M36" s="3">
        <f>SUM(D36:L36)</f>
        <v>16.5</v>
      </c>
      <c r="N36" s="22">
        <f t="shared" si="3"/>
        <v>16.5</v>
      </c>
    </row>
    <row r="37" spans="1:14" s="23" customFormat="1" ht="15">
      <c r="A37" s="24">
        <f t="shared" si="1"/>
        <v>33</v>
      </c>
      <c r="B37" s="46" t="s">
        <v>98</v>
      </c>
      <c r="C37" s="21">
        <f>COUNTIF(D37:K37,"&lt;&gt;")</f>
        <v>1</v>
      </c>
      <c r="D37" s="3"/>
      <c r="E37" s="31"/>
      <c r="F37" s="31">
        <v>15.5</v>
      </c>
      <c r="G37" s="52"/>
      <c r="H37" s="24"/>
      <c r="I37" s="3"/>
      <c r="J37" s="31"/>
      <c r="K37" s="3"/>
      <c r="L37" s="3"/>
      <c r="M37" s="3">
        <f>SUM(D37:L37)</f>
        <v>15.5</v>
      </c>
      <c r="N37" s="22">
        <f t="shared" si="3"/>
        <v>15.5</v>
      </c>
    </row>
    <row r="38" spans="1:14" s="23" customFormat="1" ht="15">
      <c r="A38" s="24">
        <f t="shared" si="1"/>
        <v>34</v>
      </c>
      <c r="B38" s="46" t="s">
        <v>90</v>
      </c>
      <c r="C38" s="21">
        <f>COUNTIF(D38:K38,"&lt;&gt;")</f>
        <v>1</v>
      </c>
      <c r="D38" s="3"/>
      <c r="E38" s="31"/>
      <c r="F38" s="31">
        <v>7.5</v>
      </c>
      <c r="G38" s="52"/>
      <c r="H38" s="24"/>
      <c r="I38" s="3"/>
      <c r="J38" s="31"/>
      <c r="K38" s="3"/>
      <c r="L38" s="3"/>
      <c r="M38" s="3">
        <f>SUM(D38:L38)</f>
        <v>7.5</v>
      </c>
      <c r="N38" s="22">
        <f t="shared" si="3"/>
        <v>7.5</v>
      </c>
    </row>
    <row r="39" spans="1:14" s="23" customFormat="1" ht="15">
      <c r="A39" s="24">
        <f t="shared" si="1"/>
        <v>35</v>
      </c>
      <c r="B39" s="44" t="s">
        <v>122</v>
      </c>
      <c r="C39" s="21">
        <f>COUNTIF(D39:K39,"&lt;&gt;")</f>
        <v>1</v>
      </c>
      <c r="D39" s="30"/>
      <c r="E39" s="31"/>
      <c r="F39" s="31"/>
      <c r="G39" s="52"/>
      <c r="H39" s="24"/>
      <c r="I39" s="3"/>
      <c r="J39" s="31">
        <v>2</v>
      </c>
      <c r="K39" s="3"/>
      <c r="L39" s="3"/>
      <c r="M39" s="3">
        <f>SUM(D39:L39)</f>
        <v>2</v>
      </c>
      <c r="N39" s="22">
        <f t="shared" si="3"/>
        <v>2</v>
      </c>
    </row>
    <row r="40" spans="1:14" s="23" customFormat="1" ht="12.75">
      <c r="A40" s="24">
        <f t="shared" si="1"/>
        <v>36</v>
      </c>
      <c r="B40" s="33" t="s">
        <v>131</v>
      </c>
      <c r="C40" s="21">
        <f>COUNTIF(D40:K40,"&lt;&gt;")</f>
        <v>1</v>
      </c>
      <c r="D40" s="3"/>
      <c r="E40" s="31"/>
      <c r="F40" s="31"/>
      <c r="G40" s="52"/>
      <c r="H40" s="24"/>
      <c r="I40" s="3"/>
      <c r="J40" s="31" t="s">
        <v>69</v>
      </c>
      <c r="K40" s="3"/>
      <c r="L40" s="3"/>
      <c r="M40" s="3">
        <f>SUM(D40:L40)</f>
        <v>0</v>
      </c>
      <c r="N40" s="22">
        <f t="shared" si="3"/>
        <v>0</v>
      </c>
    </row>
    <row r="41" spans="1:14" s="23" customFormat="1" ht="15">
      <c r="A41" s="24">
        <f t="shared" si="1"/>
        <v>37</v>
      </c>
      <c r="B41" s="46" t="s">
        <v>90</v>
      </c>
      <c r="C41" s="21">
        <f>COUNTIF(D41:K41,"&lt;&gt;")</f>
        <v>1</v>
      </c>
      <c r="D41" s="3"/>
      <c r="E41" s="31"/>
      <c r="F41" s="31"/>
      <c r="G41" s="52"/>
      <c r="H41" s="24"/>
      <c r="I41" s="3" t="s">
        <v>69</v>
      </c>
      <c r="J41" s="31"/>
      <c r="K41" s="3"/>
      <c r="L41" s="3"/>
      <c r="M41" s="3">
        <f>SUM(D41:L41)</f>
        <v>0</v>
      </c>
      <c r="N41" s="22">
        <f t="shared" si="3"/>
        <v>0</v>
      </c>
    </row>
    <row r="42" spans="1:14" ht="12.75">
      <c r="A42" s="58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ht="12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</row>
    <row r="44" spans="1:14" ht="12.75">
      <c r="A44" s="57" t="s">
        <v>3</v>
      </c>
      <c r="B44" s="56" t="s">
        <v>5</v>
      </c>
      <c r="C44" s="27" t="s">
        <v>7</v>
      </c>
      <c r="D44" s="7">
        <f>SUM(D5:D41)/D46</f>
        <v>48</v>
      </c>
      <c r="E44" s="7">
        <f>SUM(E5:E41)/E46</f>
        <v>45.22222222222222</v>
      </c>
      <c r="F44" s="7">
        <f>SUM(F5:F41)/F46</f>
        <v>38.45454545454545</v>
      </c>
      <c r="G44" s="7"/>
      <c r="H44" s="7">
        <f>SUM(H5:H41)/H46</f>
        <v>41.11538461538461</v>
      </c>
      <c r="I44" s="7">
        <f>SUM(I5:I41)/I46</f>
        <v>42.86666666666667</v>
      </c>
      <c r="J44" s="7">
        <f>SUM(J5:J41)/J46</f>
        <v>43.93333333333333</v>
      </c>
      <c r="K44" s="7">
        <f>SUM(K5:K41)/K46</f>
        <v>46.63636363636363</v>
      </c>
      <c r="L44" s="7"/>
      <c r="M44" s="4"/>
      <c r="N44" s="13"/>
    </row>
    <row r="45" spans="1:14" ht="12.75">
      <c r="A45" s="57"/>
      <c r="B45" s="56"/>
      <c r="C45" s="27" t="s">
        <v>18</v>
      </c>
      <c r="D45" s="7">
        <f>MAX(D5:D41)</f>
        <v>62</v>
      </c>
      <c r="E45" s="7">
        <f>MAX(E5:E41)</f>
        <v>64.5</v>
      </c>
      <c r="F45" s="7">
        <f>MAX(F5:F41)</f>
        <v>54.5</v>
      </c>
      <c r="G45" s="7"/>
      <c r="H45" s="7">
        <f>MAX(H5:H41)</f>
        <v>55</v>
      </c>
      <c r="I45" s="7">
        <f>MAX(I5:I41)</f>
        <v>63.5</v>
      </c>
      <c r="J45" s="7">
        <f>MAX(J5:J41)</f>
        <v>63.5</v>
      </c>
      <c r="K45" s="7">
        <f>MAX(K5:K41)</f>
        <v>59</v>
      </c>
      <c r="L45" s="7"/>
      <c r="M45" s="11"/>
      <c r="N45" s="12"/>
    </row>
    <row r="46" spans="1:14" ht="12.75">
      <c r="A46" s="57"/>
      <c r="B46" s="56"/>
      <c r="C46" s="27" t="s">
        <v>6</v>
      </c>
      <c r="D46" s="9">
        <f>COUNTIF(D5:D41,"&lt;&gt;")</f>
        <v>12</v>
      </c>
      <c r="E46" s="9">
        <f>COUNTIF(E5:E41,"&lt;&gt;")</f>
        <v>9</v>
      </c>
      <c r="F46" s="9">
        <f>COUNTIF(F5:F41,"&lt;&gt;")</f>
        <v>11</v>
      </c>
      <c r="G46" s="9"/>
      <c r="H46" s="9">
        <f>COUNTIF(H5:H41,"&lt;&gt;")</f>
        <v>13</v>
      </c>
      <c r="I46" s="9">
        <f>COUNTIF(I5:I41,"&lt;&gt;")</f>
        <v>15</v>
      </c>
      <c r="J46" s="9">
        <f>COUNTIF(J5:J41,"&lt;&gt;")</f>
        <v>15</v>
      </c>
      <c r="K46" s="9">
        <f>COUNTIF(K5:K41,"&lt;&gt;")</f>
        <v>11</v>
      </c>
      <c r="L46" s="9"/>
      <c r="M46" s="13"/>
      <c r="N46" s="12"/>
    </row>
    <row r="47" spans="1:14" ht="12.75">
      <c r="A47" s="57"/>
      <c r="B47" s="55" t="s">
        <v>4</v>
      </c>
      <c r="C47" s="26" t="s">
        <v>19</v>
      </c>
      <c r="D47" s="6" t="s">
        <v>16</v>
      </c>
      <c r="E47" s="6" t="s">
        <v>16</v>
      </c>
      <c r="F47" s="6" t="s">
        <v>16</v>
      </c>
      <c r="G47" s="6"/>
      <c r="H47" s="6" t="s">
        <v>16</v>
      </c>
      <c r="I47" s="6" t="s">
        <v>16</v>
      </c>
      <c r="J47" s="6" t="s">
        <v>16</v>
      </c>
      <c r="K47" s="6" t="s">
        <v>16</v>
      </c>
      <c r="L47" s="6"/>
      <c r="M47" s="14"/>
      <c r="N47" s="12"/>
    </row>
    <row r="48" spans="1:14" ht="12.75">
      <c r="A48" s="57"/>
      <c r="B48" s="55"/>
      <c r="C48" s="26" t="s">
        <v>20</v>
      </c>
      <c r="D48" s="6" t="s">
        <v>24</v>
      </c>
      <c r="E48" s="6" t="s">
        <v>24</v>
      </c>
      <c r="F48" s="6" t="s">
        <v>24</v>
      </c>
      <c r="G48" s="6"/>
      <c r="H48" s="6" t="s">
        <v>24</v>
      </c>
      <c r="I48" s="6" t="s">
        <v>24</v>
      </c>
      <c r="J48" s="6" t="s">
        <v>24</v>
      </c>
      <c r="K48" s="6" t="s">
        <v>24</v>
      </c>
      <c r="L48" s="18"/>
      <c r="M48" s="15"/>
      <c r="N48" s="16"/>
    </row>
    <row r="49" spans="1:14" ht="12.75">
      <c r="A49" s="57"/>
      <c r="B49" s="55"/>
      <c r="C49" s="26" t="s">
        <v>21</v>
      </c>
      <c r="D49" s="32" t="s">
        <v>80</v>
      </c>
      <c r="E49" s="32" t="s">
        <v>89</v>
      </c>
      <c r="F49" s="32" t="s">
        <v>97</v>
      </c>
      <c r="G49" s="32"/>
      <c r="H49" s="32" t="s">
        <v>106</v>
      </c>
      <c r="I49" s="32" t="s">
        <v>121</v>
      </c>
      <c r="J49" s="32" t="s">
        <v>120</v>
      </c>
      <c r="K49" s="32" t="s">
        <v>137</v>
      </c>
      <c r="L49" s="6"/>
      <c r="M49" s="15"/>
      <c r="N49" s="16"/>
    </row>
    <row r="50" spans="1:14" ht="12.75" customHeight="1">
      <c r="A50" s="57"/>
      <c r="B50" s="55"/>
      <c r="C50" s="26" t="s">
        <v>22</v>
      </c>
      <c r="D50" s="6" t="s">
        <v>25</v>
      </c>
      <c r="E50" s="6" t="s">
        <v>25</v>
      </c>
      <c r="F50" s="6" t="s">
        <v>25</v>
      </c>
      <c r="G50" s="6"/>
      <c r="H50" s="6" t="s">
        <v>25</v>
      </c>
      <c r="I50" s="6" t="s">
        <v>25</v>
      </c>
      <c r="J50" s="6" t="s">
        <v>25</v>
      </c>
      <c r="K50" s="6" t="s">
        <v>25</v>
      </c>
      <c r="L50" s="18"/>
      <c r="M50" s="15"/>
      <c r="N50" s="16"/>
    </row>
    <row r="51" spans="1:14" s="5" customFormat="1" ht="12.75" customHeight="1">
      <c r="A51" s="57"/>
      <c r="B51" s="55"/>
      <c r="C51" s="26" t="s">
        <v>23</v>
      </c>
      <c r="D51" s="6" t="s">
        <v>119</v>
      </c>
      <c r="E51" s="6" t="s">
        <v>119</v>
      </c>
      <c r="F51" s="6" t="s">
        <v>119</v>
      </c>
      <c r="G51" s="6"/>
      <c r="H51" s="6" t="s">
        <v>119</v>
      </c>
      <c r="I51" s="6" t="s">
        <v>119</v>
      </c>
      <c r="J51" s="6" t="s">
        <v>119</v>
      </c>
      <c r="K51" s="6" t="s">
        <v>119</v>
      </c>
      <c r="L51" s="6"/>
      <c r="M51" s="15"/>
      <c r="N51" s="16"/>
    </row>
    <row r="52" spans="1:14" s="8" customFormat="1" ht="12.75">
      <c r="A52" s="19"/>
      <c r="B52" s="4"/>
      <c r="C52" s="4"/>
      <c r="D52" s="20">
        <v>40</v>
      </c>
      <c r="E52" s="20">
        <v>31</v>
      </c>
      <c r="F52" s="20">
        <v>41</v>
      </c>
      <c r="G52" s="20"/>
      <c r="H52" s="17">
        <v>39</v>
      </c>
      <c r="I52" s="17">
        <v>53</v>
      </c>
      <c r="J52" s="17">
        <v>53</v>
      </c>
      <c r="K52" s="17">
        <v>39</v>
      </c>
      <c r="L52" s="17"/>
      <c r="M52" s="15"/>
      <c r="N52" s="16"/>
    </row>
    <row r="53" spans="1:14" s="10" customFormat="1" ht="12.75">
      <c r="A53" s="4"/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/>
      <c r="N53" s="8"/>
    </row>
    <row r="54" ht="11.25" customHeight="1"/>
    <row r="56" ht="12.75">
      <c r="O56" s="8"/>
    </row>
  </sheetData>
  <sheetProtection/>
  <mergeCells count="11">
    <mergeCell ref="D3:L3"/>
    <mergeCell ref="B47:B51"/>
    <mergeCell ref="B44:B46"/>
    <mergeCell ref="A44:A51"/>
    <mergeCell ref="A42:N43"/>
    <mergeCell ref="A1:N1"/>
    <mergeCell ref="A2:G2"/>
    <mergeCell ref="H2:M2"/>
    <mergeCell ref="M3:M4"/>
    <mergeCell ref="B3:B4"/>
    <mergeCell ref="A3:A4"/>
  </mergeCells>
  <conditionalFormatting sqref="M5:M41">
    <cfRule type="dataBar" priority="1" dxfId="0">
      <dataBar minLength="0" maxLength="100">
        <cfvo type="num" val="0"/>
        <cfvo type="num" val="600"/>
        <color rgb="FF638EC6"/>
      </dataBar>
      <extLst>
        <ext xmlns:x14="http://schemas.microsoft.com/office/spreadsheetml/2009/9/main" uri="{B025F937-C7B1-47D3-B67F-A62EFF666E3E}">
          <x14:id>{3ffde073-a58e-461e-8b89-bf6e7b6d0482}</x14:id>
        </ext>
      </extLst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fde073-a58e-461e-8b89-bf6e7b6d0482}">
            <x14:dataBar minLength="0" maxLength="100" gradient="0">
              <x14:cfvo type="num">
                <xm:f>0</xm:f>
              </x14:cfvo>
              <x14:cfvo type="num">
                <xm:f>600</xm:f>
              </x14:cfvo>
              <x14:negativeFillColor rgb="FFFF0000"/>
              <x14:axisColor rgb="FF000000"/>
            </x14:dataBar>
            <x14:dxf>
              <border/>
            </x14:dxf>
          </x14:cfRule>
          <xm:sqref>M5:M41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="97" zoomScaleNormal="97" zoomScalePageLayoutView="0" workbookViewId="0" topLeftCell="A140">
      <selection activeCell="C143" sqref="A141:C14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3" t="s">
        <v>15</v>
      </c>
      <c r="B1" s="93"/>
      <c r="C1" s="93"/>
      <c r="D1" s="93"/>
      <c r="E1" s="93"/>
      <c r="F1" s="93"/>
      <c r="G1" s="38"/>
      <c r="H1" s="38"/>
    </row>
    <row r="2" spans="1:8" ht="13.5" customHeight="1">
      <c r="A2" s="94">
        <v>45256</v>
      </c>
      <c r="B2" s="95"/>
      <c r="C2" s="95"/>
      <c r="D2" s="94">
        <v>45256</v>
      </c>
      <c r="E2" s="95"/>
      <c r="F2" s="95"/>
      <c r="G2" s="4"/>
      <c r="H2" s="4"/>
    </row>
    <row r="3" spans="1:6" ht="13.5" customHeight="1">
      <c r="A3" s="95" t="s">
        <v>9</v>
      </c>
      <c r="B3" s="95"/>
      <c r="C3" s="95"/>
      <c r="D3" s="95" t="s">
        <v>10</v>
      </c>
      <c r="E3" s="95"/>
      <c r="F3" s="95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35" t="s">
        <v>71</v>
      </c>
      <c r="B5" s="36">
        <v>50</v>
      </c>
      <c r="C5" s="36">
        <f aca="true" t="shared" si="0" ref="C5:C16">ABS(40-B5)</f>
        <v>10</v>
      </c>
      <c r="D5" s="46" t="s">
        <v>72</v>
      </c>
      <c r="E5" s="44">
        <v>2003</v>
      </c>
      <c r="F5" s="46">
        <f aca="true" t="shared" si="1" ref="F5:F16">ABS(2003-E5)</f>
        <v>0</v>
      </c>
      <c r="H5" s="41"/>
      <c r="J5" s="41"/>
      <c r="K5" s="42"/>
    </row>
    <row r="6" spans="1:11" ht="15">
      <c r="A6" s="33" t="s">
        <v>73</v>
      </c>
      <c r="B6" s="34">
        <v>0</v>
      </c>
      <c r="C6" s="47">
        <f t="shared" si="0"/>
        <v>40</v>
      </c>
      <c r="D6" s="35" t="s">
        <v>76</v>
      </c>
      <c r="E6" s="35">
        <v>2003</v>
      </c>
      <c r="F6" s="35">
        <f t="shared" si="1"/>
        <v>0</v>
      </c>
      <c r="H6" s="41"/>
      <c r="J6" s="41"/>
      <c r="K6" s="42"/>
    </row>
    <row r="7" spans="1:11" ht="15">
      <c r="A7" s="44" t="s">
        <v>75</v>
      </c>
      <c r="B7" s="43">
        <v>83</v>
      </c>
      <c r="C7" s="47">
        <f t="shared" si="0"/>
        <v>43</v>
      </c>
      <c r="D7" s="44" t="s">
        <v>75</v>
      </c>
      <c r="E7" s="33">
        <v>2006</v>
      </c>
      <c r="F7" s="46">
        <f t="shared" si="1"/>
        <v>3</v>
      </c>
      <c r="H7" s="41"/>
      <c r="J7" s="41"/>
      <c r="K7" s="42"/>
    </row>
    <row r="8" spans="1:11" ht="15">
      <c r="A8" s="46" t="s">
        <v>72</v>
      </c>
      <c r="B8" s="34">
        <v>85</v>
      </c>
      <c r="C8" s="47">
        <f t="shared" si="0"/>
        <v>45</v>
      </c>
      <c r="D8" s="44" t="s">
        <v>28</v>
      </c>
      <c r="E8" s="33">
        <v>1999</v>
      </c>
      <c r="F8" s="46">
        <f t="shared" si="1"/>
        <v>4</v>
      </c>
      <c r="H8" s="41"/>
      <c r="J8" s="41"/>
      <c r="K8" s="42"/>
    </row>
    <row r="9" spans="1:11" ht="15">
      <c r="A9" s="33" t="s">
        <v>29</v>
      </c>
      <c r="B9" s="31">
        <v>100</v>
      </c>
      <c r="C9" s="47">
        <f t="shared" si="0"/>
        <v>60</v>
      </c>
      <c r="D9" s="46" t="s">
        <v>71</v>
      </c>
      <c r="E9" s="46">
        <v>1994</v>
      </c>
      <c r="F9" s="46">
        <f t="shared" si="1"/>
        <v>9</v>
      </c>
      <c r="H9" s="41"/>
      <c r="J9" s="41"/>
      <c r="K9" s="42"/>
    </row>
    <row r="10" spans="1:11" ht="15">
      <c r="A10" s="33" t="s">
        <v>31</v>
      </c>
      <c r="B10" s="31">
        <v>102</v>
      </c>
      <c r="C10" s="47">
        <f t="shared" si="0"/>
        <v>62</v>
      </c>
      <c r="D10" s="44" t="s">
        <v>77</v>
      </c>
      <c r="E10" s="33">
        <v>1992</v>
      </c>
      <c r="F10" s="46">
        <f t="shared" si="1"/>
        <v>11</v>
      </c>
      <c r="H10" s="41"/>
      <c r="J10" s="41"/>
      <c r="K10" s="42"/>
    </row>
    <row r="11" spans="1:11" ht="15">
      <c r="A11" s="44" t="s">
        <v>76</v>
      </c>
      <c r="B11" s="43">
        <v>112</v>
      </c>
      <c r="C11" s="47">
        <f t="shared" si="0"/>
        <v>72</v>
      </c>
      <c r="D11" s="44" t="s">
        <v>70</v>
      </c>
      <c r="E11" s="44">
        <v>1990</v>
      </c>
      <c r="F11" s="46">
        <f t="shared" si="1"/>
        <v>13</v>
      </c>
      <c r="H11" s="41"/>
      <c r="J11" s="41"/>
      <c r="K11" s="42"/>
    </row>
    <row r="12" spans="1:11" ht="15">
      <c r="A12" s="33" t="s">
        <v>74</v>
      </c>
      <c r="B12" s="34">
        <v>127</v>
      </c>
      <c r="C12" s="47">
        <f t="shared" si="0"/>
        <v>87</v>
      </c>
      <c r="D12" s="33" t="s">
        <v>74</v>
      </c>
      <c r="E12" s="33">
        <v>1989</v>
      </c>
      <c r="F12" s="46">
        <f t="shared" si="1"/>
        <v>14</v>
      </c>
      <c r="H12" s="41"/>
      <c r="J12" s="41"/>
      <c r="K12" s="42"/>
    </row>
    <row r="13" spans="1:11" ht="15">
      <c r="A13" s="44" t="s">
        <v>70</v>
      </c>
      <c r="B13" s="31">
        <v>183</v>
      </c>
      <c r="C13" s="47">
        <f t="shared" si="0"/>
        <v>143</v>
      </c>
      <c r="D13" s="33" t="s">
        <v>31</v>
      </c>
      <c r="E13" s="33">
        <v>1985</v>
      </c>
      <c r="F13" s="46">
        <f t="shared" si="1"/>
        <v>18</v>
      </c>
      <c r="H13" s="41"/>
      <c r="J13" s="41"/>
      <c r="K13" s="42"/>
    </row>
    <row r="14" spans="1:11" ht="15">
      <c r="A14" s="44" t="s">
        <v>28</v>
      </c>
      <c r="B14" s="31">
        <v>210</v>
      </c>
      <c r="C14" s="47">
        <f t="shared" si="0"/>
        <v>170</v>
      </c>
      <c r="D14" s="46" t="s">
        <v>34</v>
      </c>
      <c r="E14" s="33">
        <v>1982</v>
      </c>
      <c r="F14" s="46">
        <f t="shared" si="1"/>
        <v>21</v>
      </c>
      <c r="H14" s="41"/>
      <c r="J14" s="41"/>
      <c r="K14" s="42"/>
    </row>
    <row r="15" spans="1:11" ht="15">
      <c r="A15" s="44" t="s">
        <v>77</v>
      </c>
      <c r="B15" s="43">
        <v>210</v>
      </c>
      <c r="C15" s="47">
        <f t="shared" si="0"/>
        <v>170</v>
      </c>
      <c r="D15" s="33" t="s">
        <v>73</v>
      </c>
      <c r="E15" s="33">
        <v>1977</v>
      </c>
      <c r="F15" s="46">
        <f t="shared" si="1"/>
        <v>26</v>
      </c>
      <c r="H15" s="41"/>
      <c r="J15" s="41"/>
      <c r="K15" s="42"/>
    </row>
    <row r="16" spans="1:11" ht="15">
      <c r="A16" s="46" t="s">
        <v>34</v>
      </c>
      <c r="B16" s="34">
        <v>250</v>
      </c>
      <c r="C16" s="47">
        <f t="shared" si="0"/>
        <v>210</v>
      </c>
      <c r="D16" s="33" t="s">
        <v>29</v>
      </c>
      <c r="E16" s="46">
        <v>1974</v>
      </c>
      <c r="F16" s="46">
        <f t="shared" si="1"/>
        <v>29</v>
      </c>
      <c r="H16" s="41"/>
      <c r="J16" s="41"/>
      <c r="K16" s="42"/>
    </row>
    <row r="17" spans="1:6" ht="15">
      <c r="A17" s="33"/>
      <c r="B17" s="34"/>
      <c r="C17" s="47"/>
      <c r="D17" s="33"/>
      <c r="E17" s="46"/>
      <c r="F17" s="46"/>
    </row>
    <row r="18" spans="1:6" ht="12.75">
      <c r="A18" s="116" t="s">
        <v>14</v>
      </c>
      <c r="B18" s="117"/>
      <c r="C18" s="117"/>
      <c r="D18" s="117"/>
      <c r="E18" s="117"/>
      <c r="F18" s="118"/>
    </row>
    <row r="19" spans="1:8" ht="12.75">
      <c r="A19" s="99" t="s">
        <v>26</v>
      </c>
      <c r="B19" s="100"/>
      <c r="C19" s="101"/>
      <c r="D19" s="99" t="s">
        <v>27</v>
      </c>
      <c r="E19" s="100"/>
      <c r="F19" s="101"/>
      <c r="G19" s="39"/>
      <c r="H19" s="39"/>
    </row>
    <row r="20" spans="1:8" ht="12.75">
      <c r="A20" s="102"/>
      <c r="B20" s="103"/>
      <c r="C20" s="104"/>
      <c r="D20" s="102"/>
      <c r="E20" s="103"/>
      <c r="F20" s="104"/>
      <c r="G20" s="39"/>
      <c r="H20" s="39"/>
    </row>
    <row r="21" spans="1:8" ht="12.75">
      <c r="A21" s="105" t="s">
        <v>78</v>
      </c>
      <c r="B21" s="106"/>
      <c r="C21" s="107"/>
      <c r="D21" s="105" t="s">
        <v>79</v>
      </c>
      <c r="E21" s="111"/>
      <c r="F21" s="112"/>
      <c r="G21" s="40"/>
      <c r="H21" s="40"/>
    </row>
    <row r="22" spans="1:8" ht="12.75">
      <c r="A22" s="108"/>
      <c r="B22" s="109"/>
      <c r="C22" s="110"/>
      <c r="D22" s="113"/>
      <c r="E22" s="114"/>
      <c r="F22" s="115"/>
      <c r="G22" s="40"/>
      <c r="H22" s="40"/>
    </row>
    <row r="23" spans="1:6" ht="12.75">
      <c r="A23" s="93" t="s">
        <v>82</v>
      </c>
      <c r="B23" s="93"/>
      <c r="C23" s="93"/>
      <c r="D23" s="93"/>
      <c r="E23" s="93"/>
      <c r="F23" s="93"/>
    </row>
    <row r="24" spans="1:6" ht="12.75">
      <c r="A24" s="94">
        <v>45263</v>
      </c>
      <c r="B24" s="95"/>
      <c r="C24" s="95"/>
      <c r="D24" s="94">
        <v>45263</v>
      </c>
      <c r="E24" s="95"/>
      <c r="F24" s="95"/>
    </row>
    <row r="25" spans="1:6" ht="12.75">
      <c r="A25" s="95" t="s">
        <v>9</v>
      </c>
      <c r="B25" s="95"/>
      <c r="C25" s="95"/>
      <c r="D25" s="95" t="s">
        <v>10</v>
      </c>
      <c r="E25" s="95"/>
      <c r="F25" s="95"/>
    </row>
    <row r="26" spans="1:6" ht="12.75">
      <c r="A26" s="25" t="s">
        <v>1</v>
      </c>
      <c r="B26" s="25" t="s">
        <v>12</v>
      </c>
      <c r="C26" s="25" t="s">
        <v>13</v>
      </c>
      <c r="D26" s="25"/>
      <c r="E26" s="25" t="s">
        <v>12</v>
      </c>
      <c r="F26" s="25" t="s">
        <v>13</v>
      </c>
    </row>
    <row r="27" spans="1:6" ht="15">
      <c r="A27" s="48" t="s">
        <v>83</v>
      </c>
      <c r="B27" s="49">
        <v>42</v>
      </c>
      <c r="C27" s="49">
        <f aca="true" t="shared" si="2" ref="C27:C35">ABS(40-B27)</f>
        <v>2</v>
      </c>
      <c r="D27" s="35" t="s">
        <v>86</v>
      </c>
      <c r="E27" s="35">
        <v>12</v>
      </c>
      <c r="F27" s="35">
        <f aca="true" t="shared" si="3" ref="F27:F35">ABS(10-E27)</f>
        <v>2</v>
      </c>
    </row>
    <row r="28" spans="1:6" ht="15">
      <c r="A28" s="48" t="s">
        <v>74</v>
      </c>
      <c r="B28" s="49">
        <v>38</v>
      </c>
      <c r="C28" s="49">
        <f t="shared" si="2"/>
        <v>2</v>
      </c>
      <c r="D28" s="44" t="s">
        <v>77</v>
      </c>
      <c r="E28" s="33">
        <v>14</v>
      </c>
      <c r="F28" s="46">
        <f t="shared" si="3"/>
        <v>4</v>
      </c>
    </row>
    <row r="29" spans="1:6" ht="15">
      <c r="A29" s="35" t="s">
        <v>28</v>
      </c>
      <c r="B29" s="36">
        <v>38</v>
      </c>
      <c r="C29" s="36">
        <f t="shared" si="2"/>
        <v>2</v>
      </c>
      <c r="D29" s="46" t="s">
        <v>34</v>
      </c>
      <c r="E29" s="33">
        <v>6</v>
      </c>
      <c r="F29" s="46">
        <f t="shared" si="3"/>
        <v>4</v>
      </c>
    </row>
    <row r="30" spans="1:6" ht="15">
      <c r="A30" s="46" t="s">
        <v>85</v>
      </c>
      <c r="B30" s="34">
        <v>37</v>
      </c>
      <c r="C30" s="47">
        <f t="shared" si="2"/>
        <v>3</v>
      </c>
      <c r="D30" s="46" t="s">
        <v>28</v>
      </c>
      <c r="E30" s="33">
        <v>5</v>
      </c>
      <c r="F30" s="46">
        <f t="shared" si="3"/>
        <v>5</v>
      </c>
    </row>
    <row r="31" spans="1:6" ht="15">
      <c r="A31" s="33" t="s">
        <v>31</v>
      </c>
      <c r="B31" s="31">
        <v>35</v>
      </c>
      <c r="C31" s="47">
        <f t="shared" si="2"/>
        <v>5</v>
      </c>
      <c r="D31" s="44" t="s">
        <v>82</v>
      </c>
      <c r="E31" s="44">
        <v>3</v>
      </c>
      <c r="F31" s="46">
        <f t="shared" si="3"/>
        <v>7</v>
      </c>
    </row>
    <row r="32" spans="1:6" ht="15">
      <c r="A32" s="33" t="s">
        <v>84</v>
      </c>
      <c r="B32" s="31">
        <v>50</v>
      </c>
      <c r="C32" s="47">
        <f t="shared" si="2"/>
        <v>10</v>
      </c>
      <c r="D32" s="33" t="s">
        <v>31</v>
      </c>
      <c r="E32" s="46">
        <v>18</v>
      </c>
      <c r="F32" s="46">
        <f t="shared" si="3"/>
        <v>8</v>
      </c>
    </row>
    <row r="33" spans="1:6" ht="15">
      <c r="A33" s="44" t="s">
        <v>82</v>
      </c>
      <c r="B33" s="31">
        <v>27</v>
      </c>
      <c r="C33" s="47">
        <f t="shared" si="2"/>
        <v>13</v>
      </c>
      <c r="D33" s="50" t="s">
        <v>74</v>
      </c>
      <c r="E33" s="46">
        <v>0.01</v>
      </c>
      <c r="F33" s="46">
        <f t="shared" si="3"/>
        <v>9.99</v>
      </c>
    </row>
    <row r="34" spans="1:6" ht="15">
      <c r="A34" s="44" t="s">
        <v>77</v>
      </c>
      <c r="B34" s="43">
        <v>62</v>
      </c>
      <c r="C34" s="47">
        <f t="shared" si="2"/>
        <v>22</v>
      </c>
      <c r="D34" s="33" t="s">
        <v>84</v>
      </c>
      <c r="E34" s="33">
        <v>0.001</v>
      </c>
      <c r="F34" s="46">
        <f t="shared" si="3"/>
        <v>9.999</v>
      </c>
    </row>
    <row r="35" spans="1:6" ht="15">
      <c r="A35" s="46" t="s">
        <v>34</v>
      </c>
      <c r="B35" s="34">
        <v>75</v>
      </c>
      <c r="C35" s="47">
        <f t="shared" si="2"/>
        <v>35</v>
      </c>
      <c r="D35" s="50" t="s">
        <v>83</v>
      </c>
      <c r="E35" s="44">
        <v>25</v>
      </c>
      <c r="F35" s="46">
        <f t="shared" si="3"/>
        <v>15</v>
      </c>
    </row>
    <row r="36" spans="1:6" ht="15">
      <c r="A36" s="46"/>
      <c r="B36" s="47"/>
      <c r="C36" s="47"/>
      <c r="D36" s="46"/>
      <c r="E36" s="33"/>
      <c r="F36" s="46"/>
    </row>
    <row r="37" spans="1:6" ht="15">
      <c r="A37" s="33"/>
      <c r="B37" s="34"/>
      <c r="C37" s="47"/>
      <c r="D37" s="37"/>
      <c r="E37" s="33"/>
      <c r="F37" s="46"/>
    </row>
    <row r="38" spans="1:6" ht="15">
      <c r="A38" s="44"/>
      <c r="B38" s="43"/>
      <c r="C38" s="47"/>
      <c r="D38" s="37"/>
      <c r="E38" s="46"/>
      <c r="F38" s="46"/>
    </row>
    <row r="39" spans="1:6" ht="15">
      <c r="A39" s="33"/>
      <c r="B39" s="34"/>
      <c r="C39" s="47"/>
      <c r="D39" s="33"/>
      <c r="E39" s="46"/>
      <c r="F39" s="46"/>
    </row>
    <row r="40" spans="1:6" ht="12.75">
      <c r="A40" s="116" t="s">
        <v>14</v>
      </c>
      <c r="B40" s="117"/>
      <c r="C40" s="117"/>
      <c r="D40" s="117"/>
      <c r="E40" s="117"/>
      <c r="F40" s="118"/>
    </row>
    <row r="41" spans="1:6" ht="12.75">
      <c r="A41" s="99" t="s">
        <v>26</v>
      </c>
      <c r="B41" s="100"/>
      <c r="C41" s="101"/>
      <c r="D41" s="99" t="s">
        <v>27</v>
      </c>
      <c r="E41" s="100"/>
      <c r="F41" s="101"/>
    </row>
    <row r="42" spans="1:6" ht="12.75">
      <c r="A42" s="102"/>
      <c r="B42" s="103"/>
      <c r="C42" s="104"/>
      <c r="D42" s="102"/>
      <c r="E42" s="103"/>
      <c r="F42" s="104"/>
    </row>
    <row r="43" spans="1:6" ht="12.75">
      <c r="A43" s="105" t="s">
        <v>87</v>
      </c>
      <c r="B43" s="106"/>
      <c r="C43" s="107"/>
      <c r="D43" s="105" t="s">
        <v>88</v>
      </c>
      <c r="E43" s="111"/>
      <c r="F43" s="112"/>
    </row>
    <row r="44" spans="1:6" ht="12.75">
      <c r="A44" s="108"/>
      <c r="B44" s="109"/>
      <c r="C44" s="110"/>
      <c r="D44" s="113"/>
      <c r="E44" s="114"/>
      <c r="F44" s="115"/>
    </row>
    <row r="45" spans="1:6" ht="12.75">
      <c r="A45" s="93" t="s">
        <v>15</v>
      </c>
      <c r="B45" s="93"/>
      <c r="C45" s="93"/>
      <c r="D45" s="93"/>
      <c r="E45" s="93"/>
      <c r="F45" s="93"/>
    </row>
    <row r="46" spans="1:6" ht="12.75">
      <c r="A46" s="94">
        <v>45270</v>
      </c>
      <c r="B46" s="95"/>
      <c r="C46" s="95"/>
      <c r="D46" s="94">
        <v>45270</v>
      </c>
      <c r="E46" s="95"/>
      <c r="F46" s="95"/>
    </row>
    <row r="47" spans="1:6" ht="12.75">
      <c r="A47" s="95" t="s">
        <v>9</v>
      </c>
      <c r="B47" s="95"/>
      <c r="C47" s="95"/>
      <c r="D47" s="95" t="s">
        <v>10</v>
      </c>
      <c r="E47" s="95"/>
      <c r="F47" s="95"/>
    </row>
    <row r="48" spans="1:6" ht="12.75">
      <c r="A48" s="51" t="s">
        <v>1</v>
      </c>
      <c r="B48" s="51" t="s">
        <v>12</v>
      </c>
      <c r="C48" s="51" t="s">
        <v>13</v>
      </c>
      <c r="D48" s="51"/>
      <c r="E48" s="51" t="s">
        <v>12</v>
      </c>
      <c r="F48" s="51" t="s">
        <v>13</v>
      </c>
    </row>
    <row r="49" spans="1:6" ht="15">
      <c r="A49" s="35" t="s">
        <v>77</v>
      </c>
      <c r="B49" s="36">
        <v>57</v>
      </c>
      <c r="C49" s="36">
        <f aca="true" t="shared" si="4" ref="C49:C59">ABS(55-B49)</f>
        <v>2</v>
      </c>
      <c r="D49" s="35" t="s">
        <v>92</v>
      </c>
      <c r="E49" s="35">
        <v>4</v>
      </c>
      <c r="F49" s="35">
        <f aca="true" t="shared" si="5" ref="F49:F59">ABS(3-E49)</f>
        <v>1</v>
      </c>
    </row>
    <row r="50" spans="1:6" ht="15">
      <c r="A50" s="33" t="s">
        <v>29</v>
      </c>
      <c r="B50" s="31">
        <v>50</v>
      </c>
      <c r="C50" s="47">
        <f t="shared" si="4"/>
        <v>5</v>
      </c>
      <c r="D50" s="48" t="s">
        <v>94</v>
      </c>
      <c r="E50" s="48">
        <v>4</v>
      </c>
      <c r="F50" s="48">
        <f t="shared" si="5"/>
        <v>1</v>
      </c>
    </row>
    <row r="51" spans="1:6" ht="15">
      <c r="A51" s="44" t="s">
        <v>93</v>
      </c>
      <c r="B51" s="43">
        <v>50</v>
      </c>
      <c r="C51" s="47">
        <f t="shared" si="4"/>
        <v>5</v>
      </c>
      <c r="D51" s="44" t="s">
        <v>93</v>
      </c>
      <c r="E51" s="33">
        <v>5</v>
      </c>
      <c r="F51" s="46">
        <f t="shared" si="5"/>
        <v>2</v>
      </c>
    </row>
    <row r="52" spans="1:6" ht="15">
      <c r="A52" s="44" t="s">
        <v>28</v>
      </c>
      <c r="B52" s="31">
        <v>50</v>
      </c>
      <c r="C52" s="47">
        <f t="shared" si="4"/>
        <v>5</v>
      </c>
      <c r="D52" s="33" t="s">
        <v>74</v>
      </c>
      <c r="E52" s="33">
        <v>5</v>
      </c>
      <c r="F52" s="46">
        <f t="shared" si="5"/>
        <v>2</v>
      </c>
    </row>
    <row r="53" spans="1:6" ht="15">
      <c r="A53" s="46" t="s">
        <v>91</v>
      </c>
      <c r="B53" s="34">
        <v>17</v>
      </c>
      <c r="C53" s="47">
        <f t="shared" si="4"/>
        <v>38</v>
      </c>
      <c r="D53" s="46" t="s">
        <v>91</v>
      </c>
      <c r="E53" s="46">
        <v>6</v>
      </c>
      <c r="F53" s="46">
        <f t="shared" si="5"/>
        <v>3</v>
      </c>
    </row>
    <row r="54" spans="1:6" ht="15">
      <c r="A54" s="33" t="s">
        <v>74</v>
      </c>
      <c r="B54" s="34">
        <v>9.7</v>
      </c>
      <c r="C54" s="47">
        <f t="shared" si="4"/>
        <v>45.3</v>
      </c>
      <c r="D54" s="44" t="s">
        <v>90</v>
      </c>
      <c r="E54" s="44">
        <v>8</v>
      </c>
      <c r="F54" s="46">
        <f t="shared" si="5"/>
        <v>5</v>
      </c>
    </row>
    <row r="55" spans="1:6" ht="15">
      <c r="A55" s="44" t="s">
        <v>90</v>
      </c>
      <c r="B55" s="31">
        <v>7</v>
      </c>
      <c r="C55" s="47">
        <f t="shared" si="4"/>
        <v>48</v>
      </c>
      <c r="D55" s="46" t="s">
        <v>34</v>
      </c>
      <c r="E55" s="33">
        <v>11</v>
      </c>
      <c r="F55" s="46">
        <f t="shared" si="5"/>
        <v>8</v>
      </c>
    </row>
    <row r="56" spans="1:6" ht="15">
      <c r="A56" s="44" t="s">
        <v>92</v>
      </c>
      <c r="B56" s="43">
        <v>5</v>
      </c>
      <c r="C56" s="47">
        <f t="shared" si="4"/>
        <v>50</v>
      </c>
      <c r="D56" s="33" t="s">
        <v>29</v>
      </c>
      <c r="E56" s="46">
        <v>12</v>
      </c>
      <c r="F56" s="46">
        <f t="shared" si="5"/>
        <v>9</v>
      </c>
    </row>
    <row r="57" spans="1:6" ht="15">
      <c r="A57" s="33" t="s">
        <v>31</v>
      </c>
      <c r="B57" s="31">
        <v>0</v>
      </c>
      <c r="C57" s="47">
        <f t="shared" si="4"/>
        <v>55</v>
      </c>
      <c r="D57" s="44" t="s">
        <v>77</v>
      </c>
      <c r="E57" s="44">
        <v>16</v>
      </c>
      <c r="F57" s="46">
        <f t="shared" si="5"/>
        <v>13</v>
      </c>
    </row>
    <row r="58" spans="1:6" ht="15">
      <c r="A58" s="46" t="s">
        <v>34</v>
      </c>
      <c r="B58" s="34">
        <v>218</v>
      </c>
      <c r="C58" s="47">
        <f t="shared" si="4"/>
        <v>163</v>
      </c>
      <c r="D58" s="44" t="s">
        <v>28</v>
      </c>
      <c r="E58" s="33">
        <v>21</v>
      </c>
      <c r="F58" s="46">
        <f t="shared" si="5"/>
        <v>18</v>
      </c>
    </row>
    <row r="59" spans="1:6" ht="15">
      <c r="A59" s="33" t="s">
        <v>94</v>
      </c>
      <c r="B59" s="34">
        <v>234</v>
      </c>
      <c r="C59" s="47">
        <f t="shared" si="4"/>
        <v>179</v>
      </c>
      <c r="D59" s="33" t="s">
        <v>31</v>
      </c>
      <c r="E59" s="33">
        <v>565</v>
      </c>
      <c r="F59" s="46">
        <f t="shared" si="5"/>
        <v>562</v>
      </c>
    </row>
    <row r="60" spans="1:6" ht="15">
      <c r="A60" s="46"/>
      <c r="B60" s="47"/>
      <c r="C60" s="47"/>
      <c r="D60" s="33"/>
      <c r="E60" s="46"/>
      <c r="F60" s="46"/>
    </row>
    <row r="61" spans="1:6" ht="15">
      <c r="A61" s="33"/>
      <c r="B61" s="34"/>
      <c r="C61" s="47"/>
      <c r="D61" s="33"/>
      <c r="E61" s="46"/>
      <c r="F61" s="46"/>
    </row>
    <row r="62" spans="1:6" ht="12.75">
      <c r="A62" s="96" t="s">
        <v>14</v>
      </c>
      <c r="B62" s="97"/>
      <c r="C62" s="97"/>
      <c r="D62" s="97"/>
      <c r="E62" s="97"/>
      <c r="F62" s="98"/>
    </row>
    <row r="63" spans="1:6" ht="12.75">
      <c r="A63" s="76" t="s">
        <v>26</v>
      </c>
      <c r="B63" s="77"/>
      <c r="C63" s="78"/>
      <c r="D63" s="76" t="s">
        <v>27</v>
      </c>
      <c r="E63" s="77"/>
      <c r="F63" s="78"/>
    </row>
    <row r="64" spans="1:6" ht="12.75">
      <c r="A64" s="79"/>
      <c r="B64" s="80"/>
      <c r="C64" s="81"/>
      <c r="D64" s="79"/>
      <c r="E64" s="80"/>
      <c r="F64" s="81"/>
    </row>
    <row r="65" spans="1:6" ht="12.75">
      <c r="A65" s="82" t="s">
        <v>95</v>
      </c>
      <c r="B65" s="83"/>
      <c r="C65" s="84"/>
      <c r="D65" s="82" t="s">
        <v>96</v>
      </c>
      <c r="E65" s="88"/>
      <c r="F65" s="89"/>
    </row>
    <row r="66" spans="1:6" ht="12.75">
      <c r="A66" s="85"/>
      <c r="B66" s="86"/>
      <c r="C66" s="87"/>
      <c r="D66" s="90"/>
      <c r="E66" s="91"/>
      <c r="F66" s="92"/>
    </row>
    <row r="67" spans="1:6" ht="12.75">
      <c r="A67" s="93" t="s">
        <v>15</v>
      </c>
      <c r="B67" s="93"/>
      <c r="C67" s="93"/>
      <c r="D67" s="93"/>
      <c r="E67" s="93"/>
      <c r="F67" s="93"/>
    </row>
    <row r="68" spans="1:6" ht="12.75">
      <c r="A68" s="94">
        <v>45270</v>
      </c>
      <c r="B68" s="95"/>
      <c r="C68" s="95"/>
      <c r="D68" s="94">
        <v>45270</v>
      </c>
      <c r="E68" s="95"/>
      <c r="F68" s="95"/>
    </row>
    <row r="69" spans="1:6" ht="12.75">
      <c r="A69" s="95" t="s">
        <v>9</v>
      </c>
      <c r="B69" s="95"/>
      <c r="C69" s="95"/>
      <c r="D69" s="95" t="s">
        <v>10</v>
      </c>
      <c r="E69" s="95"/>
      <c r="F69" s="95"/>
    </row>
    <row r="70" spans="1:6" ht="12.75">
      <c r="A70" s="51" t="s">
        <v>1</v>
      </c>
      <c r="B70" s="51" t="s">
        <v>12</v>
      </c>
      <c r="C70" s="51" t="s">
        <v>13</v>
      </c>
      <c r="D70" s="51"/>
      <c r="E70" s="51" t="s">
        <v>12</v>
      </c>
      <c r="F70" s="51" t="s">
        <v>13</v>
      </c>
    </row>
    <row r="71" spans="1:6" ht="15">
      <c r="A71" s="35" t="s">
        <v>101</v>
      </c>
      <c r="B71" s="36">
        <v>10</v>
      </c>
      <c r="C71" s="36">
        <f aca="true" t="shared" si="6" ref="C71:C83">ABS(10-B71)</f>
        <v>0</v>
      </c>
      <c r="D71" s="48" t="s">
        <v>100</v>
      </c>
      <c r="E71" s="48">
        <v>80</v>
      </c>
      <c r="F71" s="48">
        <f aca="true" t="shared" si="7" ref="F71:F83">ABS(74-E71)</f>
        <v>6</v>
      </c>
    </row>
    <row r="72" spans="1:6" ht="15">
      <c r="A72" s="33" t="s">
        <v>100</v>
      </c>
      <c r="B72" s="34">
        <v>11</v>
      </c>
      <c r="C72" s="47">
        <f t="shared" si="6"/>
        <v>1</v>
      </c>
      <c r="D72" s="48" t="s">
        <v>94</v>
      </c>
      <c r="E72" s="48">
        <v>80</v>
      </c>
      <c r="F72" s="48">
        <f t="shared" si="7"/>
        <v>6</v>
      </c>
    </row>
    <row r="73" spans="1:6" ht="15">
      <c r="A73" s="33" t="s">
        <v>31</v>
      </c>
      <c r="B73" s="31">
        <v>12</v>
      </c>
      <c r="C73" s="47">
        <f t="shared" si="6"/>
        <v>2</v>
      </c>
      <c r="D73" s="35" t="s">
        <v>77</v>
      </c>
      <c r="E73" s="35">
        <v>80</v>
      </c>
      <c r="F73" s="35">
        <f t="shared" si="7"/>
        <v>6</v>
      </c>
    </row>
    <row r="74" spans="1:6" ht="15">
      <c r="A74" s="33" t="s">
        <v>94</v>
      </c>
      <c r="B74" s="34">
        <v>13</v>
      </c>
      <c r="C74" s="47">
        <f t="shared" si="6"/>
        <v>3</v>
      </c>
      <c r="D74" s="48" t="s">
        <v>70</v>
      </c>
      <c r="E74" s="48">
        <v>80</v>
      </c>
      <c r="F74" s="48">
        <f t="shared" si="7"/>
        <v>6</v>
      </c>
    </row>
    <row r="75" spans="1:6" ht="15">
      <c r="A75" s="46" t="s">
        <v>102</v>
      </c>
      <c r="B75" s="34">
        <v>6</v>
      </c>
      <c r="C75" s="47">
        <f t="shared" si="6"/>
        <v>4</v>
      </c>
      <c r="D75" s="33" t="s">
        <v>29</v>
      </c>
      <c r="E75" s="44">
        <v>85</v>
      </c>
      <c r="F75" s="46">
        <f t="shared" si="7"/>
        <v>11</v>
      </c>
    </row>
    <row r="76" spans="1:6" ht="15">
      <c r="A76" s="33" t="s">
        <v>29</v>
      </c>
      <c r="B76" s="31">
        <v>5</v>
      </c>
      <c r="C76" s="47">
        <f t="shared" si="6"/>
        <v>5</v>
      </c>
      <c r="D76" s="44" t="s">
        <v>28</v>
      </c>
      <c r="E76" s="33">
        <v>85</v>
      </c>
      <c r="F76" s="46">
        <f t="shared" si="7"/>
        <v>11</v>
      </c>
    </row>
    <row r="77" spans="1:6" ht="15">
      <c r="A77" s="44" t="s">
        <v>28</v>
      </c>
      <c r="B77" s="31">
        <v>16</v>
      </c>
      <c r="C77" s="47">
        <f t="shared" si="6"/>
        <v>6</v>
      </c>
      <c r="D77" s="46" t="s">
        <v>102</v>
      </c>
      <c r="E77" s="46">
        <v>90</v>
      </c>
      <c r="F77" s="46">
        <f t="shared" si="7"/>
        <v>16</v>
      </c>
    </row>
    <row r="78" spans="1:6" ht="15">
      <c r="A78" s="46" t="s">
        <v>99</v>
      </c>
      <c r="B78" s="47">
        <v>4</v>
      </c>
      <c r="C78" s="47">
        <f t="shared" si="6"/>
        <v>6</v>
      </c>
      <c r="D78" s="46" t="s">
        <v>99</v>
      </c>
      <c r="E78" s="46">
        <v>90</v>
      </c>
      <c r="F78" s="46">
        <f t="shared" si="7"/>
        <v>16</v>
      </c>
    </row>
    <row r="79" spans="1:6" ht="15">
      <c r="A79" s="46" t="s">
        <v>77</v>
      </c>
      <c r="B79" s="47">
        <v>18</v>
      </c>
      <c r="C79" s="47">
        <f t="shared" si="6"/>
        <v>8</v>
      </c>
      <c r="D79" s="44" t="s">
        <v>92</v>
      </c>
      <c r="E79" s="33">
        <v>92</v>
      </c>
      <c r="F79" s="46">
        <f t="shared" si="7"/>
        <v>18</v>
      </c>
    </row>
    <row r="80" spans="1:6" ht="15">
      <c r="A80" s="46" t="s">
        <v>34</v>
      </c>
      <c r="B80" s="34">
        <v>22</v>
      </c>
      <c r="C80" s="47">
        <f t="shared" si="6"/>
        <v>12</v>
      </c>
      <c r="D80" s="33" t="s">
        <v>31</v>
      </c>
      <c r="E80" s="33">
        <v>100</v>
      </c>
      <c r="F80" s="46">
        <f t="shared" si="7"/>
        <v>26</v>
      </c>
    </row>
    <row r="81" spans="1:6" ht="15">
      <c r="A81" s="44" t="s">
        <v>103</v>
      </c>
      <c r="B81" s="43">
        <v>24</v>
      </c>
      <c r="C81" s="47">
        <f t="shared" si="6"/>
        <v>14</v>
      </c>
      <c r="D81" s="46" t="s">
        <v>34</v>
      </c>
      <c r="E81" s="33">
        <v>105</v>
      </c>
      <c r="F81" s="46">
        <f t="shared" si="7"/>
        <v>31</v>
      </c>
    </row>
    <row r="82" spans="1:6" ht="15">
      <c r="A82" s="44" t="s">
        <v>92</v>
      </c>
      <c r="B82" s="43">
        <v>28</v>
      </c>
      <c r="C82" s="47">
        <f t="shared" si="6"/>
        <v>18</v>
      </c>
      <c r="D82" s="33" t="s">
        <v>103</v>
      </c>
      <c r="E82" s="46">
        <v>0</v>
      </c>
      <c r="F82" s="46">
        <f t="shared" si="7"/>
        <v>74</v>
      </c>
    </row>
    <row r="83" spans="1:6" ht="15">
      <c r="A83" s="44" t="s">
        <v>70</v>
      </c>
      <c r="B83" s="31">
        <v>35</v>
      </c>
      <c r="C83" s="47">
        <f t="shared" si="6"/>
        <v>25</v>
      </c>
      <c r="D83" s="46" t="s">
        <v>101</v>
      </c>
      <c r="E83" s="46">
        <v>220</v>
      </c>
      <c r="F83" s="46">
        <f t="shared" si="7"/>
        <v>146</v>
      </c>
    </row>
    <row r="84" spans="1:6" ht="12.75">
      <c r="A84" s="96" t="s">
        <v>14</v>
      </c>
      <c r="B84" s="97"/>
      <c r="C84" s="97"/>
      <c r="D84" s="97"/>
      <c r="E84" s="97"/>
      <c r="F84" s="98"/>
    </row>
    <row r="85" spans="1:6" ht="12.75">
      <c r="A85" s="76" t="s">
        <v>26</v>
      </c>
      <c r="B85" s="77"/>
      <c r="C85" s="78"/>
      <c r="D85" s="76" t="s">
        <v>27</v>
      </c>
      <c r="E85" s="77"/>
      <c r="F85" s="78"/>
    </row>
    <row r="86" spans="1:6" ht="12.75">
      <c r="A86" s="79"/>
      <c r="B86" s="80"/>
      <c r="C86" s="81"/>
      <c r="D86" s="79"/>
      <c r="E86" s="80"/>
      <c r="F86" s="81"/>
    </row>
    <row r="87" spans="1:6" ht="12.75">
      <c r="A87" s="82" t="s">
        <v>105</v>
      </c>
      <c r="B87" s="83"/>
      <c r="C87" s="84"/>
      <c r="D87" s="82" t="s">
        <v>104</v>
      </c>
      <c r="E87" s="88"/>
      <c r="F87" s="89"/>
    </row>
    <row r="88" spans="1:6" ht="12.75">
      <c r="A88" s="85"/>
      <c r="B88" s="86"/>
      <c r="C88" s="87"/>
      <c r="D88" s="90"/>
      <c r="E88" s="91"/>
      <c r="F88" s="92"/>
    </row>
    <row r="89" spans="1:6" ht="12.75">
      <c r="A89" s="93" t="s">
        <v>15</v>
      </c>
      <c r="B89" s="93"/>
      <c r="C89" s="93"/>
      <c r="D89" s="93"/>
      <c r="E89" s="93"/>
      <c r="F89" s="93"/>
    </row>
    <row r="90" spans="1:6" ht="12.75">
      <c r="A90" s="94">
        <v>45305</v>
      </c>
      <c r="B90" s="95"/>
      <c r="C90" s="95"/>
      <c r="D90" s="94">
        <v>45305</v>
      </c>
      <c r="E90" s="95"/>
      <c r="F90" s="95"/>
    </row>
    <row r="91" spans="1:6" ht="12.75">
      <c r="A91" s="95" t="s">
        <v>9</v>
      </c>
      <c r="B91" s="95"/>
      <c r="C91" s="95"/>
      <c r="D91" s="95" t="s">
        <v>10</v>
      </c>
      <c r="E91" s="95"/>
      <c r="F91" s="95"/>
    </row>
    <row r="92" spans="1:6" ht="12.75">
      <c r="A92" s="51" t="s">
        <v>1</v>
      </c>
      <c r="B92" s="51" t="s">
        <v>12</v>
      </c>
      <c r="C92" s="51" t="s">
        <v>13</v>
      </c>
      <c r="D92" s="51"/>
      <c r="E92" s="51" t="s">
        <v>12</v>
      </c>
      <c r="F92" s="51" t="s">
        <v>13</v>
      </c>
    </row>
    <row r="93" spans="1:6" ht="15">
      <c r="A93" s="35" t="s">
        <v>28</v>
      </c>
      <c r="B93" s="36">
        <v>1956</v>
      </c>
      <c r="C93" s="36">
        <f aca="true" t="shared" si="8" ref="C93:C107">ABS(1956-B93)</f>
        <v>0</v>
      </c>
      <c r="D93" s="35" t="s">
        <v>110</v>
      </c>
      <c r="E93" s="35">
        <v>240</v>
      </c>
      <c r="F93" s="35">
        <f aca="true" t="shared" si="9" ref="F93:F107">ABS(250-E93)</f>
        <v>10</v>
      </c>
    </row>
    <row r="94" spans="1:6" ht="15">
      <c r="A94" s="46" t="s">
        <v>34</v>
      </c>
      <c r="B94" s="34">
        <v>1955</v>
      </c>
      <c r="C94" s="47">
        <f t="shared" si="8"/>
        <v>1</v>
      </c>
      <c r="D94" s="33" t="s">
        <v>109</v>
      </c>
      <c r="E94" s="50">
        <v>210</v>
      </c>
      <c r="F94" s="50">
        <f t="shared" si="9"/>
        <v>40</v>
      </c>
    </row>
    <row r="95" spans="1:6" ht="15">
      <c r="A95" s="46" t="s">
        <v>108</v>
      </c>
      <c r="B95" s="47">
        <v>1952</v>
      </c>
      <c r="C95" s="47">
        <f t="shared" si="8"/>
        <v>4</v>
      </c>
      <c r="D95" s="33" t="s">
        <v>113</v>
      </c>
      <c r="E95" s="33">
        <v>182</v>
      </c>
      <c r="F95" s="50">
        <f t="shared" si="9"/>
        <v>68</v>
      </c>
    </row>
    <row r="96" spans="1:6" ht="15">
      <c r="A96" s="33" t="s">
        <v>112</v>
      </c>
      <c r="B96" s="31">
        <v>1962</v>
      </c>
      <c r="C96" s="47">
        <f t="shared" si="8"/>
        <v>6</v>
      </c>
      <c r="D96" s="46" t="s">
        <v>108</v>
      </c>
      <c r="E96" s="50">
        <v>180</v>
      </c>
      <c r="F96" s="50">
        <f t="shared" si="9"/>
        <v>70</v>
      </c>
    </row>
    <row r="97" spans="1:6" ht="15">
      <c r="A97" s="33" t="s">
        <v>31</v>
      </c>
      <c r="B97" s="34">
        <v>1950</v>
      </c>
      <c r="C97" s="47">
        <f t="shared" si="8"/>
        <v>6</v>
      </c>
      <c r="D97" s="44" t="s">
        <v>70</v>
      </c>
      <c r="E97" s="46">
        <v>170</v>
      </c>
      <c r="F97" s="50">
        <f t="shared" si="9"/>
        <v>80</v>
      </c>
    </row>
    <row r="98" spans="1:6" ht="15">
      <c r="A98" s="46" t="s">
        <v>77</v>
      </c>
      <c r="B98" s="47">
        <v>1948</v>
      </c>
      <c r="C98" s="47">
        <f t="shared" si="8"/>
        <v>8</v>
      </c>
      <c r="D98" s="46" t="s">
        <v>111</v>
      </c>
      <c r="E98" s="46">
        <v>170</v>
      </c>
      <c r="F98" s="50">
        <f t="shared" si="9"/>
        <v>80</v>
      </c>
    </row>
    <row r="99" spans="1:6" ht="15">
      <c r="A99" s="46" t="s">
        <v>114</v>
      </c>
      <c r="B99" s="47">
        <v>1948</v>
      </c>
      <c r="C99" s="47">
        <f t="shared" si="8"/>
        <v>8</v>
      </c>
      <c r="D99" s="44" t="s">
        <v>28</v>
      </c>
      <c r="E99" s="50">
        <v>149</v>
      </c>
      <c r="F99" s="50">
        <f t="shared" si="9"/>
        <v>101</v>
      </c>
    </row>
    <row r="100" spans="1:6" ht="15">
      <c r="A100" s="33" t="s">
        <v>29</v>
      </c>
      <c r="B100" s="31">
        <v>1947</v>
      </c>
      <c r="C100" s="47">
        <f t="shared" si="8"/>
        <v>9</v>
      </c>
      <c r="D100" s="46" t="s">
        <v>114</v>
      </c>
      <c r="E100" s="46">
        <v>351</v>
      </c>
      <c r="F100" s="50">
        <f t="shared" si="9"/>
        <v>101</v>
      </c>
    </row>
    <row r="101" spans="1:6" ht="15">
      <c r="A101" s="44" t="s">
        <v>92</v>
      </c>
      <c r="B101" s="43">
        <v>1947</v>
      </c>
      <c r="C101" s="47">
        <f t="shared" si="8"/>
        <v>9</v>
      </c>
      <c r="D101" s="46" t="s">
        <v>77</v>
      </c>
      <c r="E101" s="50">
        <v>96</v>
      </c>
      <c r="F101" s="50">
        <f t="shared" si="9"/>
        <v>154</v>
      </c>
    </row>
    <row r="102" spans="1:6" ht="15">
      <c r="A102" s="33" t="s">
        <v>113</v>
      </c>
      <c r="B102" s="34">
        <v>1946</v>
      </c>
      <c r="C102" s="47">
        <f t="shared" si="8"/>
        <v>10</v>
      </c>
      <c r="D102" s="44" t="s">
        <v>92</v>
      </c>
      <c r="E102" s="46">
        <v>90</v>
      </c>
      <c r="F102" s="50">
        <f t="shared" si="9"/>
        <v>160</v>
      </c>
    </row>
    <row r="103" spans="1:6" ht="15">
      <c r="A103" s="44" t="s">
        <v>70</v>
      </c>
      <c r="B103" s="31">
        <v>1969</v>
      </c>
      <c r="C103" s="47">
        <f t="shared" si="8"/>
        <v>13</v>
      </c>
      <c r="D103" s="33" t="s">
        <v>29</v>
      </c>
      <c r="E103" s="33">
        <v>87</v>
      </c>
      <c r="F103" s="50">
        <f t="shared" si="9"/>
        <v>163</v>
      </c>
    </row>
    <row r="104" spans="1:6" ht="15">
      <c r="A104" s="44" t="s">
        <v>110</v>
      </c>
      <c r="B104" s="43">
        <v>1972</v>
      </c>
      <c r="C104" s="47">
        <f t="shared" si="8"/>
        <v>16</v>
      </c>
      <c r="D104" s="33" t="s">
        <v>31</v>
      </c>
      <c r="E104" s="44">
        <v>70</v>
      </c>
      <c r="F104" s="50">
        <f t="shared" si="9"/>
        <v>180</v>
      </c>
    </row>
    <row r="105" spans="1:6" ht="15">
      <c r="A105" s="33" t="s">
        <v>109</v>
      </c>
      <c r="B105" s="34">
        <v>1939</v>
      </c>
      <c r="C105" s="47">
        <f t="shared" si="8"/>
        <v>17</v>
      </c>
      <c r="D105" s="46" t="s">
        <v>34</v>
      </c>
      <c r="E105" s="46">
        <v>0</v>
      </c>
      <c r="F105" s="50">
        <f t="shared" si="9"/>
        <v>250</v>
      </c>
    </row>
    <row r="106" spans="1:6" ht="15">
      <c r="A106" s="46" t="s">
        <v>111</v>
      </c>
      <c r="B106" s="34">
        <v>1931</v>
      </c>
      <c r="C106" s="47">
        <f t="shared" si="8"/>
        <v>25</v>
      </c>
      <c r="D106" s="46" t="s">
        <v>90</v>
      </c>
      <c r="E106" s="33">
        <v>0</v>
      </c>
      <c r="F106" s="50">
        <f t="shared" si="9"/>
        <v>250</v>
      </c>
    </row>
    <row r="107" spans="1:6" ht="15">
      <c r="A107" s="46" t="s">
        <v>90</v>
      </c>
      <c r="B107" s="47">
        <v>0</v>
      </c>
      <c r="C107" s="47">
        <f t="shared" si="8"/>
        <v>1956</v>
      </c>
      <c r="D107" s="33" t="s">
        <v>112</v>
      </c>
      <c r="E107" s="33">
        <v>572</v>
      </c>
      <c r="F107" s="50">
        <f t="shared" si="9"/>
        <v>322</v>
      </c>
    </row>
    <row r="108" spans="1:6" ht="12.75">
      <c r="A108" s="96" t="s">
        <v>14</v>
      </c>
      <c r="B108" s="97"/>
      <c r="C108" s="97"/>
      <c r="D108" s="97"/>
      <c r="E108" s="97"/>
      <c r="F108" s="98"/>
    </row>
    <row r="109" spans="1:6" ht="12.75">
      <c r="A109" s="76" t="s">
        <v>26</v>
      </c>
      <c r="B109" s="77"/>
      <c r="C109" s="78"/>
      <c r="D109" s="76" t="s">
        <v>27</v>
      </c>
      <c r="E109" s="77"/>
      <c r="F109" s="78"/>
    </row>
    <row r="110" spans="1:6" ht="12.75">
      <c r="A110" s="79"/>
      <c r="B110" s="80"/>
      <c r="C110" s="81"/>
      <c r="D110" s="79"/>
      <c r="E110" s="80"/>
      <c r="F110" s="81"/>
    </row>
    <row r="111" spans="1:6" ht="12.75">
      <c r="A111" s="82" t="s">
        <v>115</v>
      </c>
      <c r="B111" s="83"/>
      <c r="C111" s="84"/>
      <c r="D111" s="82" t="s">
        <v>116</v>
      </c>
      <c r="E111" s="88"/>
      <c r="F111" s="89"/>
    </row>
    <row r="112" spans="1:6" ht="12.75">
      <c r="A112" s="85"/>
      <c r="B112" s="86"/>
      <c r="C112" s="87"/>
      <c r="D112" s="90"/>
      <c r="E112" s="91"/>
      <c r="F112" s="92"/>
    </row>
    <row r="113" spans="1:6" ht="12.75">
      <c r="A113" s="93" t="s">
        <v>15</v>
      </c>
      <c r="B113" s="93"/>
      <c r="C113" s="93"/>
      <c r="D113" s="93"/>
      <c r="E113" s="93"/>
      <c r="F113" s="93"/>
    </row>
    <row r="114" spans="1:6" ht="12.75">
      <c r="A114" s="94">
        <v>45305</v>
      </c>
      <c r="B114" s="95"/>
      <c r="C114" s="95"/>
      <c r="D114" s="94">
        <v>45305</v>
      </c>
      <c r="E114" s="95"/>
      <c r="F114" s="95"/>
    </row>
    <row r="115" spans="1:6" ht="12.75">
      <c r="A115" s="95" t="s">
        <v>9</v>
      </c>
      <c r="B115" s="95"/>
      <c r="C115" s="95"/>
      <c r="D115" s="95" t="s">
        <v>10</v>
      </c>
      <c r="E115" s="95"/>
      <c r="F115" s="95"/>
    </row>
    <row r="116" spans="1:6" ht="12.75">
      <c r="A116" s="51" t="s">
        <v>1</v>
      </c>
      <c r="B116" s="51" t="s">
        <v>12</v>
      </c>
      <c r="C116" s="51" t="s">
        <v>13</v>
      </c>
      <c r="D116" s="51"/>
      <c r="E116" s="51" t="s">
        <v>12</v>
      </c>
      <c r="F116" s="51" t="s">
        <v>13</v>
      </c>
    </row>
    <row r="117" spans="1:6" ht="15">
      <c r="A117" s="35" t="s">
        <v>126</v>
      </c>
      <c r="B117" s="36">
        <v>7</v>
      </c>
      <c r="C117" s="36">
        <f aca="true" t="shared" si="10" ref="C117:C131">ABS(7-B117)</f>
        <v>0</v>
      </c>
      <c r="D117" s="35" t="s">
        <v>126</v>
      </c>
      <c r="E117" s="35">
        <v>72</v>
      </c>
      <c r="F117" s="35">
        <f aca="true" t="shared" si="11" ref="F117:F131">ABS(84-E117)</f>
        <v>12</v>
      </c>
    </row>
    <row r="118" spans="1:6" ht="15">
      <c r="A118" s="33" t="s">
        <v>109</v>
      </c>
      <c r="B118" s="34">
        <v>8</v>
      </c>
      <c r="C118" s="47">
        <f t="shared" si="10"/>
        <v>1</v>
      </c>
      <c r="D118" s="44" t="s">
        <v>124</v>
      </c>
      <c r="E118" s="44">
        <v>70</v>
      </c>
      <c r="F118" s="46">
        <f t="shared" si="11"/>
        <v>14</v>
      </c>
    </row>
    <row r="119" spans="1:6" ht="15">
      <c r="A119" s="46" t="s">
        <v>34</v>
      </c>
      <c r="B119" s="34">
        <v>9</v>
      </c>
      <c r="C119" s="47">
        <f t="shared" si="10"/>
        <v>2</v>
      </c>
      <c r="D119" s="33" t="s">
        <v>109</v>
      </c>
      <c r="E119" s="46">
        <v>59</v>
      </c>
      <c r="F119" s="46">
        <f t="shared" si="11"/>
        <v>25</v>
      </c>
    </row>
    <row r="120" spans="1:6" ht="15">
      <c r="A120" s="44" t="s">
        <v>102</v>
      </c>
      <c r="B120" s="43">
        <v>9</v>
      </c>
      <c r="C120" s="47">
        <f t="shared" si="10"/>
        <v>2</v>
      </c>
      <c r="D120" s="44" t="s">
        <v>70</v>
      </c>
      <c r="E120" s="33">
        <v>54</v>
      </c>
      <c r="F120" s="46">
        <f t="shared" si="11"/>
        <v>30</v>
      </c>
    </row>
    <row r="121" spans="1:6" ht="15">
      <c r="A121" s="33" t="s">
        <v>113</v>
      </c>
      <c r="B121" s="34">
        <v>5</v>
      </c>
      <c r="C121" s="47">
        <f t="shared" si="10"/>
        <v>2</v>
      </c>
      <c r="D121" s="33" t="s">
        <v>29</v>
      </c>
      <c r="E121" s="46">
        <v>50</v>
      </c>
      <c r="F121" s="46">
        <f t="shared" si="11"/>
        <v>34</v>
      </c>
    </row>
    <row r="122" spans="1:6" ht="15">
      <c r="A122" s="33" t="s">
        <v>112</v>
      </c>
      <c r="B122" s="31">
        <v>4</v>
      </c>
      <c r="C122" s="47">
        <f t="shared" si="10"/>
        <v>3</v>
      </c>
      <c r="D122" s="46" t="s">
        <v>34</v>
      </c>
      <c r="E122" s="50">
        <v>120</v>
      </c>
      <c r="F122" s="46">
        <f t="shared" si="11"/>
        <v>36</v>
      </c>
    </row>
    <row r="123" spans="1:6" ht="15">
      <c r="A123" s="46" t="s">
        <v>77</v>
      </c>
      <c r="B123" s="47">
        <v>11</v>
      </c>
      <c r="C123" s="47">
        <f t="shared" si="10"/>
        <v>4</v>
      </c>
      <c r="D123" s="46" t="s">
        <v>122</v>
      </c>
      <c r="E123" s="50">
        <v>130</v>
      </c>
      <c r="F123" s="46">
        <f t="shared" si="11"/>
        <v>46</v>
      </c>
    </row>
    <row r="124" spans="1:6" ht="15">
      <c r="A124" s="46" t="s">
        <v>122</v>
      </c>
      <c r="B124" s="47">
        <v>11</v>
      </c>
      <c r="C124" s="47">
        <f t="shared" si="10"/>
        <v>4</v>
      </c>
      <c r="D124" s="44" t="s">
        <v>102</v>
      </c>
      <c r="E124" s="50">
        <v>33</v>
      </c>
      <c r="F124" s="46">
        <f t="shared" si="11"/>
        <v>51</v>
      </c>
    </row>
    <row r="125" spans="1:6" ht="15">
      <c r="A125" s="46" t="s">
        <v>28</v>
      </c>
      <c r="B125" s="47">
        <v>2.1</v>
      </c>
      <c r="C125" s="47">
        <f t="shared" si="10"/>
        <v>4.9</v>
      </c>
      <c r="D125" s="33" t="s">
        <v>113</v>
      </c>
      <c r="E125" s="46">
        <v>30</v>
      </c>
      <c r="F125" s="46">
        <f t="shared" si="11"/>
        <v>54</v>
      </c>
    </row>
    <row r="126" spans="1:6" ht="15">
      <c r="A126" s="33" t="s">
        <v>31</v>
      </c>
      <c r="B126" s="34">
        <v>12</v>
      </c>
      <c r="C126" s="47">
        <f t="shared" si="10"/>
        <v>5</v>
      </c>
      <c r="D126" s="33" t="s">
        <v>31</v>
      </c>
      <c r="E126" s="46">
        <v>25</v>
      </c>
      <c r="F126" s="46">
        <f t="shared" si="11"/>
        <v>59</v>
      </c>
    </row>
    <row r="127" spans="1:6" ht="15">
      <c r="A127" s="44" t="s">
        <v>70</v>
      </c>
      <c r="B127" s="31">
        <v>12</v>
      </c>
      <c r="C127" s="47">
        <f t="shared" si="10"/>
        <v>5</v>
      </c>
      <c r="D127" s="46" t="s">
        <v>77</v>
      </c>
      <c r="E127" s="46">
        <v>0</v>
      </c>
      <c r="F127" s="46">
        <f t="shared" si="11"/>
        <v>84</v>
      </c>
    </row>
    <row r="128" spans="1:6" ht="15">
      <c r="A128" s="44" t="s">
        <v>124</v>
      </c>
      <c r="B128" s="43">
        <v>12</v>
      </c>
      <c r="C128" s="47">
        <f t="shared" si="10"/>
        <v>5</v>
      </c>
      <c r="D128" s="46" t="s">
        <v>125</v>
      </c>
      <c r="E128" s="33">
        <v>0</v>
      </c>
      <c r="F128" s="46">
        <f t="shared" si="11"/>
        <v>84</v>
      </c>
    </row>
    <row r="129" spans="1:6" ht="15">
      <c r="A129" s="33" t="s">
        <v>29</v>
      </c>
      <c r="B129" s="31">
        <v>13</v>
      </c>
      <c r="C129" s="47">
        <f t="shared" si="10"/>
        <v>6</v>
      </c>
      <c r="D129" s="46" t="s">
        <v>28</v>
      </c>
      <c r="E129" s="46">
        <v>210</v>
      </c>
      <c r="F129" s="46">
        <f t="shared" si="11"/>
        <v>126</v>
      </c>
    </row>
    <row r="130" spans="1:6" ht="15">
      <c r="A130" s="46" t="s">
        <v>125</v>
      </c>
      <c r="B130" s="34">
        <v>0</v>
      </c>
      <c r="C130" s="47">
        <f t="shared" si="10"/>
        <v>7</v>
      </c>
      <c r="D130" s="33" t="s">
        <v>112</v>
      </c>
      <c r="E130" s="50">
        <v>276</v>
      </c>
      <c r="F130" s="46">
        <f t="shared" si="11"/>
        <v>192</v>
      </c>
    </row>
    <row r="131" spans="1:6" ht="15">
      <c r="A131" s="46" t="s">
        <v>123</v>
      </c>
      <c r="B131" s="47">
        <v>17</v>
      </c>
      <c r="C131" s="47">
        <f t="shared" si="10"/>
        <v>10</v>
      </c>
      <c r="D131" s="46" t="s">
        <v>123</v>
      </c>
      <c r="E131" s="33">
        <v>3000</v>
      </c>
      <c r="F131" s="46">
        <f t="shared" si="11"/>
        <v>2916</v>
      </c>
    </row>
    <row r="132" spans="1:6" ht="12.75">
      <c r="A132" s="96" t="s">
        <v>14</v>
      </c>
      <c r="B132" s="97"/>
      <c r="C132" s="97"/>
      <c r="D132" s="97"/>
      <c r="E132" s="97"/>
      <c r="F132" s="98"/>
    </row>
    <row r="133" spans="1:6" ht="12.75">
      <c r="A133" s="76" t="s">
        <v>26</v>
      </c>
      <c r="B133" s="77"/>
      <c r="C133" s="78"/>
      <c r="D133" s="76" t="s">
        <v>27</v>
      </c>
      <c r="E133" s="77"/>
      <c r="F133" s="78"/>
    </row>
    <row r="134" spans="1:6" ht="12.75">
      <c r="A134" s="79"/>
      <c r="B134" s="80"/>
      <c r="C134" s="81"/>
      <c r="D134" s="79"/>
      <c r="E134" s="80"/>
      <c r="F134" s="81"/>
    </row>
    <row r="135" spans="1:6" ht="12.75">
      <c r="A135" s="82" t="s">
        <v>129</v>
      </c>
      <c r="B135" s="83"/>
      <c r="C135" s="84"/>
      <c r="D135" s="82" t="s">
        <v>130</v>
      </c>
      <c r="E135" s="88"/>
      <c r="F135" s="89"/>
    </row>
    <row r="136" spans="1:6" ht="12.75">
      <c r="A136" s="85"/>
      <c r="B136" s="86"/>
      <c r="C136" s="87"/>
      <c r="D136" s="90"/>
      <c r="E136" s="91"/>
      <c r="F136" s="92"/>
    </row>
    <row r="137" spans="1:6" ht="12.75">
      <c r="A137" s="93" t="s">
        <v>15</v>
      </c>
      <c r="B137" s="93"/>
      <c r="C137" s="93"/>
      <c r="D137" s="93"/>
      <c r="E137" s="93"/>
      <c r="F137" s="93"/>
    </row>
    <row r="138" spans="1:6" ht="12.75">
      <c r="A138" s="94">
        <v>45305</v>
      </c>
      <c r="B138" s="95"/>
      <c r="C138" s="95"/>
      <c r="D138" s="94">
        <v>45305</v>
      </c>
      <c r="E138" s="95"/>
      <c r="F138" s="95"/>
    </row>
    <row r="139" spans="1:6" ht="12.75">
      <c r="A139" s="95" t="s">
        <v>9</v>
      </c>
      <c r="B139" s="95"/>
      <c r="C139" s="95"/>
      <c r="D139" s="95" t="s">
        <v>10</v>
      </c>
      <c r="E139" s="95"/>
      <c r="F139" s="95"/>
    </row>
    <row r="140" spans="1:6" ht="12.75">
      <c r="A140" s="51" t="s">
        <v>1</v>
      </c>
      <c r="B140" s="51" t="s">
        <v>12</v>
      </c>
      <c r="C140" s="51" t="s">
        <v>13</v>
      </c>
      <c r="D140" s="51"/>
      <c r="E140" s="51" t="s">
        <v>12</v>
      </c>
      <c r="F140" s="51" t="s">
        <v>13</v>
      </c>
    </row>
    <row r="141" spans="1:6" ht="15">
      <c r="A141" s="35" t="s">
        <v>109</v>
      </c>
      <c r="B141" s="36">
        <v>14</v>
      </c>
      <c r="C141" s="36">
        <f>ABS(14-B141)</f>
        <v>0</v>
      </c>
      <c r="D141" s="35" t="s">
        <v>28</v>
      </c>
      <c r="E141" s="35">
        <v>121</v>
      </c>
      <c r="F141" s="35">
        <f>ABS(116-E141)</f>
        <v>5</v>
      </c>
    </row>
    <row r="142" spans="1:6" ht="15">
      <c r="A142" s="44" t="s">
        <v>70</v>
      </c>
      <c r="B142" s="31">
        <v>14</v>
      </c>
      <c r="C142" s="47">
        <f>ABS(14-B142)</f>
        <v>0</v>
      </c>
      <c r="D142" s="33" t="s">
        <v>29</v>
      </c>
      <c r="E142" s="46">
        <v>97</v>
      </c>
      <c r="F142" s="46">
        <f>ABS(116-E142)</f>
        <v>19</v>
      </c>
    </row>
    <row r="143" spans="1:6" ht="15">
      <c r="A143" s="33" t="s">
        <v>29</v>
      </c>
      <c r="B143" s="31">
        <v>14</v>
      </c>
      <c r="C143" s="47">
        <f>ABS(14-B143)</f>
        <v>0</v>
      </c>
      <c r="D143" s="33" t="s">
        <v>31</v>
      </c>
      <c r="E143" s="46">
        <v>136</v>
      </c>
      <c r="F143" s="46">
        <f>ABS(116-E143)</f>
        <v>20</v>
      </c>
    </row>
    <row r="144" spans="1:6" ht="15">
      <c r="A144" s="46" t="s">
        <v>132</v>
      </c>
      <c r="B144" s="34">
        <v>12</v>
      </c>
      <c r="C144" s="47">
        <f>ABS(14-B144)</f>
        <v>2</v>
      </c>
      <c r="D144" s="44" t="s">
        <v>70</v>
      </c>
      <c r="E144" s="44">
        <v>140</v>
      </c>
      <c r="F144" s="46">
        <f>ABS(116-E144)</f>
        <v>24</v>
      </c>
    </row>
    <row r="145" spans="1:6" ht="15">
      <c r="A145" s="33" t="s">
        <v>112</v>
      </c>
      <c r="B145" s="31">
        <v>11</v>
      </c>
      <c r="C145" s="47">
        <f>ABS(14-B145)</f>
        <v>3</v>
      </c>
      <c r="D145" s="46" t="s">
        <v>132</v>
      </c>
      <c r="E145" s="33">
        <v>82</v>
      </c>
      <c r="F145" s="46">
        <f>ABS(116-E145)</f>
        <v>34</v>
      </c>
    </row>
    <row r="146" spans="1:6" ht="15">
      <c r="A146" s="44" t="s">
        <v>94</v>
      </c>
      <c r="B146" s="43">
        <v>11</v>
      </c>
      <c r="C146" s="47">
        <f>ABS(14-B146)</f>
        <v>3</v>
      </c>
      <c r="D146" s="46" t="s">
        <v>83</v>
      </c>
      <c r="E146" s="50">
        <v>171</v>
      </c>
      <c r="F146" s="46">
        <f>ABS(116-E146)</f>
        <v>55</v>
      </c>
    </row>
    <row r="147" spans="1:6" ht="15">
      <c r="A147" s="46" t="s">
        <v>83</v>
      </c>
      <c r="B147" s="47">
        <v>11</v>
      </c>
      <c r="C147" s="47">
        <f>ABS(14-B147)</f>
        <v>3</v>
      </c>
      <c r="D147" s="33" t="s">
        <v>112</v>
      </c>
      <c r="E147" s="46">
        <v>192</v>
      </c>
      <c r="F147" s="46">
        <f>ABS(116-E147)</f>
        <v>76</v>
      </c>
    </row>
    <row r="148" spans="1:6" ht="15">
      <c r="A148" s="46" t="s">
        <v>77</v>
      </c>
      <c r="B148" s="47">
        <v>10</v>
      </c>
      <c r="C148" s="47">
        <f>ABS(14-B148)</f>
        <v>4</v>
      </c>
      <c r="D148" s="44" t="s">
        <v>94</v>
      </c>
      <c r="E148" s="50">
        <v>222</v>
      </c>
      <c r="F148" s="46">
        <f>ABS(116-E148)</f>
        <v>106</v>
      </c>
    </row>
    <row r="149" spans="1:6" ht="15">
      <c r="A149" s="46" t="s">
        <v>28</v>
      </c>
      <c r="B149" s="47">
        <v>10</v>
      </c>
      <c r="C149" s="47">
        <f>ABS(14-B149)</f>
        <v>4</v>
      </c>
      <c r="D149" s="33" t="s">
        <v>109</v>
      </c>
      <c r="E149" s="46">
        <v>267</v>
      </c>
      <c r="F149" s="46">
        <f>ABS(116-E149)</f>
        <v>151</v>
      </c>
    </row>
    <row r="150" spans="1:6" ht="15">
      <c r="A150" s="33" t="s">
        <v>31</v>
      </c>
      <c r="B150" s="34">
        <v>7</v>
      </c>
      <c r="C150" s="47">
        <f>ABS(14-B150)</f>
        <v>7</v>
      </c>
      <c r="D150" s="46" t="s">
        <v>77</v>
      </c>
      <c r="E150" s="50">
        <v>278</v>
      </c>
      <c r="F150" s="46">
        <f>ABS(116-E150)</f>
        <v>162</v>
      </c>
    </row>
    <row r="151" spans="1:6" ht="15">
      <c r="A151" s="44" t="s">
        <v>133</v>
      </c>
      <c r="B151" s="43">
        <v>0</v>
      </c>
      <c r="C151" s="47">
        <f>ABS(14-B151)</f>
        <v>14</v>
      </c>
      <c r="D151" s="44" t="s">
        <v>133</v>
      </c>
      <c r="E151" s="46">
        <v>320</v>
      </c>
      <c r="F151" s="46">
        <f>ABS(116-E151)</f>
        <v>204</v>
      </c>
    </row>
    <row r="152" spans="1:6" ht="15">
      <c r="A152" s="46"/>
      <c r="B152" s="47"/>
      <c r="C152" s="47"/>
      <c r="D152" s="46"/>
      <c r="E152" s="33"/>
      <c r="F152" s="46"/>
    </row>
    <row r="153" spans="1:6" ht="15">
      <c r="A153" s="33"/>
      <c r="B153" s="34"/>
      <c r="C153" s="47"/>
      <c r="D153" s="46"/>
      <c r="E153" s="46"/>
      <c r="F153" s="46"/>
    </row>
    <row r="154" spans="1:6" ht="15">
      <c r="A154" s="46"/>
      <c r="B154" s="47"/>
      <c r="C154" s="47"/>
      <c r="D154" s="33"/>
      <c r="E154" s="50"/>
      <c r="F154" s="46"/>
    </row>
    <row r="155" spans="1:6" ht="15">
      <c r="A155" s="46"/>
      <c r="B155" s="34"/>
      <c r="C155" s="47"/>
      <c r="D155" s="46"/>
      <c r="E155" s="33"/>
      <c r="F155" s="46"/>
    </row>
    <row r="156" spans="1:6" ht="12.75">
      <c r="A156" s="96" t="s">
        <v>14</v>
      </c>
      <c r="B156" s="97"/>
      <c r="C156" s="97"/>
      <c r="D156" s="97"/>
      <c r="E156" s="97"/>
      <c r="F156" s="98"/>
    </row>
    <row r="157" spans="1:6" ht="12.75">
      <c r="A157" s="76" t="s">
        <v>26</v>
      </c>
      <c r="B157" s="77"/>
      <c r="C157" s="78"/>
      <c r="D157" s="76" t="s">
        <v>27</v>
      </c>
      <c r="E157" s="77"/>
      <c r="F157" s="78"/>
    </row>
    <row r="158" spans="1:6" ht="12.75">
      <c r="A158" s="79"/>
      <c r="B158" s="80"/>
      <c r="C158" s="81"/>
      <c r="D158" s="79"/>
      <c r="E158" s="80"/>
      <c r="F158" s="81"/>
    </row>
    <row r="159" spans="1:6" ht="12.75">
      <c r="A159" s="82" t="s">
        <v>134</v>
      </c>
      <c r="B159" s="83"/>
      <c r="C159" s="84"/>
      <c r="D159" s="82" t="s">
        <v>135</v>
      </c>
      <c r="E159" s="88"/>
      <c r="F159" s="89"/>
    </row>
    <row r="160" spans="1:6" ht="12.75">
      <c r="A160" s="85"/>
      <c r="B160" s="86"/>
      <c r="C160" s="87"/>
      <c r="D160" s="90"/>
      <c r="E160" s="91"/>
      <c r="F160" s="92"/>
    </row>
  </sheetData>
  <sheetProtection/>
  <mergeCells count="70">
    <mergeCell ref="A157:C158"/>
    <mergeCell ref="D157:F158"/>
    <mergeCell ref="A159:C160"/>
    <mergeCell ref="D159:F160"/>
    <mergeCell ref="A137:F137"/>
    <mergeCell ref="A138:C138"/>
    <mergeCell ref="D138:F138"/>
    <mergeCell ref="A139:C139"/>
    <mergeCell ref="D139:F139"/>
    <mergeCell ref="A156:F156"/>
    <mergeCell ref="A109:C110"/>
    <mergeCell ref="D109:F110"/>
    <mergeCell ref="A111:C112"/>
    <mergeCell ref="D111:F112"/>
    <mergeCell ref="A89:F89"/>
    <mergeCell ref="A90:C90"/>
    <mergeCell ref="D90:F90"/>
    <mergeCell ref="A91:C91"/>
    <mergeCell ref="D91:F91"/>
    <mergeCell ref="A108:F108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9:C20"/>
    <mergeCell ref="D19:F20"/>
    <mergeCell ref="A21:C22"/>
    <mergeCell ref="D21:F22"/>
    <mergeCell ref="A1:F1"/>
    <mergeCell ref="A2:C2"/>
    <mergeCell ref="D2:F2"/>
    <mergeCell ref="A3:C3"/>
    <mergeCell ref="D3:F3"/>
    <mergeCell ref="A18:F18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  <mergeCell ref="A133:C134"/>
    <mergeCell ref="D133:F134"/>
    <mergeCell ref="A135:C136"/>
    <mergeCell ref="D135:F136"/>
    <mergeCell ref="A113:F113"/>
    <mergeCell ref="A114:C114"/>
    <mergeCell ref="D114:F114"/>
    <mergeCell ref="A115:C115"/>
    <mergeCell ref="D115:F115"/>
    <mergeCell ref="A132:F1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40</v>
      </c>
      <c r="B1" t="s">
        <v>41</v>
      </c>
      <c r="C1" t="s">
        <v>42</v>
      </c>
      <c r="D1" t="s">
        <v>41</v>
      </c>
      <c r="E1" t="s">
        <v>43</v>
      </c>
      <c r="F1" t="s">
        <v>41</v>
      </c>
      <c r="G1" t="s">
        <v>42</v>
      </c>
      <c r="H1" t="s">
        <v>41</v>
      </c>
      <c r="I1" t="s">
        <v>44</v>
      </c>
      <c r="J1" t="s">
        <v>41</v>
      </c>
      <c r="K1" t="s">
        <v>44</v>
      </c>
      <c r="M1" t="s">
        <v>45</v>
      </c>
    </row>
    <row r="2" spans="1:11" ht="15">
      <c r="A2" t="s">
        <v>46</v>
      </c>
      <c r="B2" t="s">
        <v>47</v>
      </c>
      <c r="C2" t="s">
        <v>48</v>
      </c>
      <c r="D2" t="s">
        <v>47</v>
      </c>
      <c r="E2" s="45" t="s">
        <v>28</v>
      </c>
      <c r="F2" t="s">
        <v>47</v>
      </c>
      <c r="G2" t="s">
        <v>48</v>
      </c>
      <c r="H2" t="s">
        <v>47</v>
      </c>
      <c r="I2" s="30">
        <v>56.5</v>
      </c>
      <c r="J2" t="s">
        <v>47</v>
      </c>
      <c r="K2" t="s">
        <v>44</v>
      </c>
    </row>
    <row r="3" spans="1:13" ht="12.75">
      <c r="A3" t="s">
        <v>49</v>
      </c>
      <c r="B3" t="s">
        <v>47</v>
      </c>
      <c r="C3" t="s">
        <v>48</v>
      </c>
      <c r="D3" t="s">
        <v>47</v>
      </c>
      <c r="E3" s="33" t="s">
        <v>31</v>
      </c>
      <c r="F3" t="s">
        <v>47</v>
      </c>
      <c r="G3" t="s">
        <v>48</v>
      </c>
      <c r="H3" t="s">
        <v>47</v>
      </c>
      <c r="I3" s="30">
        <v>52</v>
      </c>
      <c r="J3" t="s">
        <v>47</v>
      </c>
      <c r="K3" t="s">
        <v>44</v>
      </c>
      <c r="M3" t="str">
        <f>CONCATENATE(A2,B2,C2,D2,E2,F2,G2,H2,I2,J2,K2)</f>
        <v>1ST = CHALFONTS  = 56.5 POINTS</v>
      </c>
    </row>
    <row r="4" spans="1:13" ht="12.75">
      <c r="A4" t="s">
        <v>50</v>
      </c>
      <c r="B4" t="s">
        <v>47</v>
      </c>
      <c r="C4" t="s">
        <v>48</v>
      </c>
      <c r="D4" t="s">
        <v>47</v>
      </c>
      <c r="E4" s="33" t="s">
        <v>29</v>
      </c>
      <c r="F4" t="s">
        <v>47</v>
      </c>
      <c r="G4" t="s">
        <v>48</v>
      </c>
      <c r="H4" t="s">
        <v>47</v>
      </c>
      <c r="I4" s="3">
        <v>47.5</v>
      </c>
      <c r="J4" t="s">
        <v>47</v>
      </c>
      <c r="K4" t="s">
        <v>44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51</v>
      </c>
      <c r="B5" t="s">
        <v>47</v>
      </c>
      <c r="C5" t="s">
        <v>48</v>
      </c>
      <c r="D5" t="s">
        <v>47</v>
      </c>
      <c r="E5" s="37" t="s">
        <v>39</v>
      </c>
      <c r="F5" t="s">
        <v>47</v>
      </c>
      <c r="G5" t="s">
        <v>48</v>
      </c>
      <c r="H5" t="s">
        <v>47</v>
      </c>
      <c r="I5" s="3">
        <v>45.5</v>
      </c>
      <c r="J5" t="s">
        <v>47</v>
      </c>
      <c r="K5" t="s">
        <v>44</v>
      </c>
      <c r="M5" t="str">
        <f t="shared" si="0"/>
        <v>3RD = IN THE CORNER = 47.5 POINTS</v>
      </c>
    </row>
    <row r="6" spans="1:13" ht="12.75">
      <c r="A6" t="s">
        <v>52</v>
      </c>
      <c r="B6" t="s">
        <v>47</v>
      </c>
      <c r="C6" t="s">
        <v>48</v>
      </c>
      <c r="D6" t="s">
        <v>47</v>
      </c>
      <c r="E6" s="33" t="s">
        <v>34</v>
      </c>
      <c r="F6" t="s">
        <v>47</v>
      </c>
      <c r="G6" t="s">
        <v>48</v>
      </c>
      <c r="H6" t="s">
        <v>47</v>
      </c>
      <c r="I6" s="3">
        <v>44</v>
      </c>
      <c r="J6" t="s">
        <v>47</v>
      </c>
      <c r="K6" t="s">
        <v>44</v>
      </c>
      <c r="M6" t="str">
        <f t="shared" si="0"/>
        <v>4TH = WALES GARDEN = 45.5 POINTS</v>
      </c>
    </row>
    <row r="7" spans="1:13" ht="12.75">
      <c r="A7" t="s">
        <v>53</v>
      </c>
      <c r="B7" t="s">
        <v>47</v>
      </c>
      <c r="C7" t="s">
        <v>48</v>
      </c>
      <c r="D7" t="s">
        <v>47</v>
      </c>
      <c r="E7" s="33" t="s">
        <v>36</v>
      </c>
      <c r="F7" t="s">
        <v>47</v>
      </c>
      <c r="G7" t="s">
        <v>48</v>
      </c>
      <c r="H7" t="s">
        <v>47</v>
      </c>
      <c r="I7" s="3">
        <v>42</v>
      </c>
      <c r="J7" t="s">
        <v>47</v>
      </c>
      <c r="K7" t="s">
        <v>44</v>
      </c>
      <c r="M7" t="str">
        <f t="shared" si="0"/>
        <v>5TH = LAST AGAIN = 44 POINTS</v>
      </c>
    </row>
    <row r="8" spans="1:13" ht="15">
      <c r="A8" t="s">
        <v>54</v>
      </c>
      <c r="B8" t="s">
        <v>47</v>
      </c>
      <c r="C8" t="s">
        <v>48</v>
      </c>
      <c r="D8" t="s">
        <v>47</v>
      </c>
      <c r="E8" s="44" t="s">
        <v>33</v>
      </c>
      <c r="F8" t="s">
        <v>47</v>
      </c>
      <c r="G8" t="s">
        <v>48</v>
      </c>
      <c r="H8" t="s">
        <v>47</v>
      </c>
      <c r="I8" s="3">
        <v>35.5</v>
      </c>
      <c r="J8" t="s">
        <v>47</v>
      </c>
      <c r="K8" t="s">
        <v>44</v>
      </c>
      <c r="M8" t="str">
        <f t="shared" si="0"/>
        <v>6TH = CORONATION COCS = 42 POINTS</v>
      </c>
    </row>
    <row r="9" spans="1:13" ht="15">
      <c r="A9" t="s">
        <v>55</v>
      </c>
      <c r="B9" t="s">
        <v>47</v>
      </c>
      <c r="C9" t="s">
        <v>48</v>
      </c>
      <c r="D9" t="s">
        <v>47</v>
      </c>
      <c r="E9" s="44" t="s">
        <v>35</v>
      </c>
      <c r="F9" t="s">
        <v>47</v>
      </c>
      <c r="G9" t="s">
        <v>48</v>
      </c>
      <c r="H9" t="s">
        <v>47</v>
      </c>
      <c r="I9" s="30">
        <v>34.5</v>
      </c>
      <c r="J9" t="s">
        <v>47</v>
      </c>
      <c r="K9" t="s">
        <v>44</v>
      </c>
      <c r="M9" t="str">
        <f t="shared" si="0"/>
        <v>7TH = ALWAYS LAST = 35.5 POINTS</v>
      </c>
    </row>
    <row r="10" spans="1:13" ht="12.75">
      <c r="A10" t="s">
        <v>56</v>
      </c>
      <c r="B10" t="s">
        <v>47</v>
      </c>
      <c r="C10" t="s">
        <v>48</v>
      </c>
      <c r="D10" t="s">
        <v>47</v>
      </c>
      <c r="E10" s="33" t="s">
        <v>32</v>
      </c>
      <c r="F10" t="s">
        <v>47</v>
      </c>
      <c r="G10" t="s">
        <v>48</v>
      </c>
      <c r="H10" t="s">
        <v>47</v>
      </c>
      <c r="I10" s="3">
        <v>31</v>
      </c>
      <c r="J10" t="s">
        <v>47</v>
      </c>
      <c r="K10" t="s">
        <v>44</v>
      </c>
      <c r="M10" t="str">
        <f t="shared" si="0"/>
        <v>8TH = SUNS OUT PLUMBS OUT = 34.5 POINTS</v>
      </c>
    </row>
    <row r="11" spans="1:13" ht="12.75">
      <c r="A11" t="s">
        <v>57</v>
      </c>
      <c r="B11" t="s">
        <v>47</v>
      </c>
      <c r="C11" t="s">
        <v>48</v>
      </c>
      <c r="D11" t="s">
        <v>47</v>
      </c>
      <c r="E11" s="33" t="s">
        <v>37</v>
      </c>
      <c r="F11" t="s">
        <v>47</v>
      </c>
      <c r="G11" t="s">
        <v>48</v>
      </c>
      <c r="H11" t="s">
        <v>47</v>
      </c>
      <c r="I11" s="3">
        <v>28.5</v>
      </c>
      <c r="J11" t="s">
        <v>47</v>
      </c>
      <c r="K11" t="s">
        <v>44</v>
      </c>
      <c r="M11" t="str">
        <f t="shared" si="0"/>
        <v>9TH = LADY AND THE TRAMPS = 31 POINTS</v>
      </c>
    </row>
    <row r="12" spans="1:13" ht="15">
      <c r="A12" t="s">
        <v>58</v>
      </c>
      <c r="B12" t="s">
        <v>47</v>
      </c>
      <c r="C12" t="s">
        <v>48</v>
      </c>
      <c r="D12" t="s">
        <v>47</v>
      </c>
      <c r="E12" s="44" t="s">
        <v>38</v>
      </c>
      <c r="F12" t="s">
        <v>47</v>
      </c>
      <c r="G12" t="s">
        <v>48</v>
      </c>
      <c r="H12" t="s">
        <v>47</v>
      </c>
      <c r="I12" s="30" t="s">
        <v>69</v>
      </c>
      <c r="J12" t="s">
        <v>47</v>
      </c>
      <c r="K12" t="s">
        <v>44</v>
      </c>
      <c r="M12" t="str">
        <f t="shared" si="0"/>
        <v>10TH = STAGLEY = 28.5 POINTS</v>
      </c>
    </row>
    <row r="13" spans="1:13" ht="12.75">
      <c r="A13" t="s">
        <v>59</v>
      </c>
      <c r="B13" t="s">
        <v>47</v>
      </c>
      <c r="C13" t="s">
        <v>48</v>
      </c>
      <c r="D13" t="s">
        <v>47</v>
      </c>
      <c r="F13" t="s">
        <v>47</v>
      </c>
      <c r="G13" t="s">
        <v>48</v>
      </c>
      <c r="H13" t="s">
        <v>47</v>
      </c>
      <c r="J13" t="s">
        <v>47</v>
      </c>
      <c r="K13" t="s">
        <v>44</v>
      </c>
      <c r="M13" t="str">
        <f t="shared" si="0"/>
        <v>11TH = DORRIS DYNOMOS = DNF POINTS</v>
      </c>
    </row>
    <row r="14" spans="1:13" ht="12.75">
      <c r="A14" t="s">
        <v>60</v>
      </c>
      <c r="B14" t="s">
        <v>47</v>
      </c>
      <c r="C14" t="s">
        <v>48</v>
      </c>
      <c r="D14" t="s">
        <v>47</v>
      </c>
      <c r="F14" t="s">
        <v>47</v>
      </c>
      <c r="G14" t="s">
        <v>48</v>
      </c>
      <c r="H14" t="s">
        <v>47</v>
      </c>
      <c r="J14" t="s">
        <v>47</v>
      </c>
      <c r="K14" t="s">
        <v>44</v>
      </c>
      <c r="M14" t="str">
        <f t="shared" si="0"/>
        <v>12TH =  =  POINTS</v>
      </c>
    </row>
    <row r="15" spans="1:13" ht="12.75">
      <c r="A15" t="s">
        <v>61</v>
      </c>
      <c r="B15" t="s">
        <v>47</v>
      </c>
      <c r="C15" t="s">
        <v>48</v>
      </c>
      <c r="D15" t="s">
        <v>47</v>
      </c>
      <c r="F15" t="s">
        <v>47</v>
      </c>
      <c r="G15" t="s">
        <v>48</v>
      </c>
      <c r="H15" t="s">
        <v>47</v>
      </c>
      <c r="J15" t="s">
        <v>47</v>
      </c>
      <c r="K15" t="s">
        <v>44</v>
      </c>
      <c r="M15" t="str">
        <f t="shared" si="0"/>
        <v>13TH =  =  POINTS</v>
      </c>
    </row>
    <row r="16" spans="1:13" ht="12.75">
      <c r="A16" t="s">
        <v>62</v>
      </c>
      <c r="B16" t="s">
        <v>47</v>
      </c>
      <c r="C16" t="s">
        <v>48</v>
      </c>
      <c r="D16" t="s">
        <v>47</v>
      </c>
      <c r="F16" t="s">
        <v>47</v>
      </c>
      <c r="G16" t="s">
        <v>48</v>
      </c>
      <c r="H16" t="s">
        <v>47</v>
      </c>
      <c r="J16" t="s">
        <v>47</v>
      </c>
      <c r="K16" t="s">
        <v>44</v>
      </c>
      <c r="M16" t="str">
        <f t="shared" si="0"/>
        <v>14TH =  =  POINTS</v>
      </c>
    </row>
    <row r="17" spans="1:13" ht="12.75">
      <c r="A17" t="s">
        <v>63</v>
      </c>
      <c r="B17" t="s">
        <v>47</v>
      </c>
      <c r="C17" t="s">
        <v>48</v>
      </c>
      <c r="D17" t="s">
        <v>47</v>
      </c>
      <c r="F17" t="s">
        <v>47</v>
      </c>
      <c r="G17" t="s">
        <v>48</v>
      </c>
      <c r="H17" t="s">
        <v>47</v>
      </c>
      <c r="J17" t="s">
        <v>47</v>
      </c>
      <c r="K17" t="s">
        <v>44</v>
      </c>
      <c r="M17" t="str">
        <f t="shared" si="0"/>
        <v>15TH =  =  POINTS</v>
      </c>
    </row>
    <row r="18" spans="1:13" ht="12.75">
      <c r="A18" t="s">
        <v>64</v>
      </c>
      <c r="B18" t="s">
        <v>47</v>
      </c>
      <c r="C18" t="s">
        <v>48</v>
      </c>
      <c r="D18" t="s">
        <v>47</v>
      </c>
      <c r="F18" t="s">
        <v>47</v>
      </c>
      <c r="G18" t="s">
        <v>48</v>
      </c>
      <c r="H18" t="s">
        <v>47</v>
      </c>
      <c r="J18" t="s">
        <v>47</v>
      </c>
      <c r="K18" t="s">
        <v>44</v>
      </c>
      <c r="M18" t="str">
        <f t="shared" si="0"/>
        <v>16TH =  =  POINTS</v>
      </c>
    </row>
    <row r="19" spans="1:13" ht="12.75">
      <c r="A19" t="s">
        <v>65</v>
      </c>
      <c r="B19" t="s">
        <v>66</v>
      </c>
      <c r="C19" t="s">
        <v>48</v>
      </c>
      <c r="F19" t="s">
        <v>66</v>
      </c>
      <c r="G19" t="s">
        <v>48</v>
      </c>
      <c r="H19" t="s">
        <v>66</v>
      </c>
      <c r="K19" t="s">
        <v>44</v>
      </c>
      <c r="M19" t="str">
        <f t="shared" si="0"/>
        <v>17TH =  =  POINTS</v>
      </c>
    </row>
    <row r="20" spans="1:13" ht="12.75">
      <c r="A20" t="s">
        <v>67</v>
      </c>
      <c r="B20" t="s">
        <v>47</v>
      </c>
      <c r="C20" t="s">
        <v>48</v>
      </c>
      <c r="D20" t="s">
        <v>47</v>
      </c>
      <c r="F20" t="s">
        <v>47</v>
      </c>
      <c r="G20" t="s">
        <v>48</v>
      </c>
      <c r="H20" t="s">
        <v>47</v>
      </c>
      <c r="K20" t="s">
        <v>44</v>
      </c>
      <c r="M20" t="str">
        <f t="shared" si="0"/>
        <v>18TH  =  =  POINTS</v>
      </c>
    </row>
    <row r="21" spans="1:13" ht="12.75">
      <c r="A21" t="s">
        <v>68</v>
      </c>
      <c r="B21" t="s">
        <v>47</v>
      </c>
      <c r="C21" t="s">
        <v>48</v>
      </c>
      <c r="D21" t="s">
        <v>47</v>
      </c>
      <c r="F21" t="s">
        <v>47</v>
      </c>
      <c r="G21" t="s">
        <v>48</v>
      </c>
      <c r="H21" t="s">
        <v>47</v>
      </c>
      <c r="J21" t="s">
        <v>47</v>
      </c>
      <c r="K21" t="s">
        <v>44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2024-01-28T22:16:48Z</dcterms:modified>
  <cp:category/>
  <cp:version/>
  <cp:contentType/>
  <cp:contentStatus/>
</cp:coreProperties>
</file>