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  <sheet name="Sheet1" sheetId="3" state="hidden" r:id="rId3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<sst xmlns="http://schemas.openxmlformats.org/spreadsheetml/2006/main" count="537" uniqueCount="142">
  <si>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</si>
  <si>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</si>
  <si>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</si>
  <si>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</si>
  <si>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</si>
  <si>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</si>
  <si>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</si>
  <si>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</si>
  <si>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</si>
  <si>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</si>
  <si>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</si>
  <si>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</si>
  <si>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</si>
  <si>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</si>
  <si>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</si>
  <si>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</si>
  <si>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</si>
  <si>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</si>
  <si>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</si>
  <si>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</si>
  <si>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</si>
  <si>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</si>
  <si>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</si>
  <si>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</si>
  <si>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</si>
  <si>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</si>
  <si>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</si>
  <si>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</si>
  <si>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</si>
  <si>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</si>
  <si>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IN THE CORNER</t>
  </si>
  <si>
    <t>* * * * * * * * * * CLICK ON TAB BELOW FOR BONUS ROUND RESULTS * * * * * * * * *</t>
  </si>
  <si>
    <t>GYPSY QUIZZERS</t>
  </si>
  <si>
    <t>LADY AND THE TRAMPS</t>
  </si>
  <si>
    <t>ALWAYS LAST</t>
  </si>
  <si>
    <t>LAST AGAIN</t>
  </si>
  <si>
    <t>SUNS OUT PLUMBS OUT</t>
  </si>
  <si>
    <t>CORONATION COCS</t>
  </si>
  <si>
    <t>STAGLEY</t>
  </si>
  <si>
    <t>DORRIS DYNOMOS</t>
  </si>
  <si>
    <t>WALES GARDEN</t>
  </si>
  <si>
    <t>POSITION</t>
  </si>
  <si>
    <t>SPACE</t>
  </si>
  <si>
    <t>EQUALS</t>
  </si>
  <si>
    <t>TEAM NAME</t>
  </si>
  <si>
    <t>POINTS</t>
  </si>
  <si>
    <t>QUIZ RESULTS</t>
  </si>
  <si>
    <t>1ST</t>
  </si>
  <si>
    <t xml:space="preserve"> </t>
  </si>
  <si>
    <t>=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</si>
  <si>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</si>
  <si>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</si>
  <si>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</si>
  <si>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</si>
  <si>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</si>
  <si>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</si>
  <si>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</si>
  <si>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</si>
  <si>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</si>
  <si>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</si>
  <si>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</si>
  <si>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</si>
  <si>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</si>
  <si>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</si>
  <si>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</si>
  <si>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</si>
  <si>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</si>
  <si>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 xml:space="preserve">  </t>
  </si>
  <si>
    <t>19TH</t>
  </si>
  <si>
    <t>20TH</t>
  </si>
  <si>
    <t>DNF</t>
  </si>
  <si>
    <t>JJ'S</t>
  </si>
  <si>
    <t>RED LORRY YELLOW LORRY</t>
  </si>
  <si>
    <t>4 SMARTIES AND TUBE</t>
  </si>
  <si>
    <t>DINGBATS</t>
  </si>
  <si>
    <t>The Forge Inn - Glenfield - Sunday Night Quiz League #72</t>
  </si>
  <si>
    <t>4TH AGAIN</t>
  </si>
  <si>
    <t>SHAG DOGS</t>
  </si>
  <si>
    <t>BILLOS</t>
  </si>
  <si>
    <t>WE DON’T CARE</t>
  </si>
  <si>
    <t>6 BLIND MICE</t>
  </si>
  <si>
    <t>TIGERS TILL WE DO</t>
  </si>
  <si>
    <t>THAT’S SHOW QUIZNESS</t>
  </si>
  <si>
    <t>THE WATREY CROCS</t>
  </si>
  <si>
    <r>
      <t xml:space="preserve">IN THE CORNER </t>
    </r>
    <r>
      <rPr>
        <b/>
        <sz val="10"/>
        <color indexed="10"/>
        <rFont val="Arial"/>
        <family val="2"/>
      </rPr>
      <t>GYPSY QUIZZERS</t>
    </r>
    <r>
      <rPr>
        <b/>
        <sz val="10"/>
        <color indexed="17"/>
        <rFont val="Arial"/>
        <family val="2"/>
      </rPr>
      <t xml:space="preserve"> = 12</t>
    </r>
  </si>
  <si>
    <t>THREE BLIND MICE = 3</t>
  </si>
  <si>
    <t>JETS</t>
  </si>
  <si>
    <t>LUCKY SEVEN</t>
  </si>
  <si>
    <t>MOOBS N BOOBS</t>
  </si>
  <si>
    <t>2 GINGERS</t>
  </si>
  <si>
    <t>THE A TEAM</t>
  </si>
  <si>
    <t>CHAOTC CROCS</t>
  </si>
  <si>
    <t>BADGER FOLK</t>
  </si>
  <si>
    <t>LYRICS</t>
  </si>
  <si>
    <r>
      <t xml:space="preserve">CHALFONTS, SHOW QUIZNESS, </t>
    </r>
    <r>
      <rPr>
        <b/>
        <sz val="10"/>
        <color indexed="17"/>
        <rFont val="Arial"/>
        <family val="2"/>
      </rPr>
      <t>BADGER FOLK</t>
    </r>
    <r>
      <rPr>
        <b/>
        <sz val="10"/>
        <color indexed="10"/>
        <rFont val="Arial"/>
        <family val="2"/>
      </rPr>
      <t xml:space="preserve"> JJ.S</t>
    </r>
  </si>
  <si>
    <t>LUCKY 7</t>
  </si>
  <si>
    <t>MOOB N BOOBS</t>
  </si>
  <si>
    <t>MEAN BEAN QUI MACHINE</t>
  </si>
  <si>
    <t>YORKSHIRE PUDDINGS</t>
  </si>
  <si>
    <t>BRATZ</t>
  </si>
  <si>
    <t>FUDGE CAKE</t>
  </si>
  <si>
    <t>GOOD WHILE IT LASTED</t>
  </si>
  <si>
    <t>MEAN BEAN QUIZ MACHINE =  3</t>
  </si>
  <si>
    <r>
      <t xml:space="preserve">CHALFONTS AND </t>
    </r>
    <r>
      <rPr>
        <b/>
        <sz val="10"/>
        <color indexed="17"/>
        <rFont val="Arial"/>
        <family val="2"/>
      </rPr>
      <t>4TH AGAIN</t>
    </r>
    <r>
      <rPr>
        <b/>
        <sz val="10"/>
        <color indexed="10"/>
        <rFont val="Arial"/>
        <family val="2"/>
      </rPr>
      <t xml:space="preserve"> = 14 POINTS</t>
    </r>
  </si>
  <si>
    <t>MEAN BEAN QUIZ MACHINE</t>
  </si>
  <si>
    <t>LUCCKY 7</t>
  </si>
  <si>
    <t>LES CROQUES</t>
  </si>
  <si>
    <t>chalfonts = 9</t>
  </si>
  <si>
    <t xml:space="preserve">3 blind mice = 3 </t>
  </si>
  <si>
    <t>Mothers Day</t>
  </si>
  <si>
    <t>St Patricks Day</t>
  </si>
  <si>
    <t>LOGOS</t>
  </si>
  <si>
    <t>THE MAGNIFICEN SEVEN</t>
  </si>
  <si>
    <t>2 JOHNNIES</t>
  </si>
  <si>
    <t>HAPPY BIRTHDAY TO ME</t>
  </si>
  <si>
    <t>CHAFONTS</t>
  </si>
  <si>
    <t>JSPERS CARROT</t>
  </si>
  <si>
    <t>POO TAN CLAN</t>
  </si>
  <si>
    <t>LAAST AGAIN</t>
  </si>
  <si>
    <t xml:space="preserve">LUCKY 7 </t>
  </si>
  <si>
    <t>ULTIMATE QUIZBEE</t>
  </si>
  <si>
    <t>THE THAI CROCS</t>
  </si>
  <si>
    <t>4 SMARTIES</t>
  </si>
  <si>
    <t>GPSY QUIZZERS</t>
  </si>
  <si>
    <t>HAPPY BIRTHDAT TO ME (15)</t>
  </si>
  <si>
    <t>4 SMARTIES = 8</t>
  </si>
  <si>
    <t>My Birthday</t>
  </si>
  <si>
    <t>Easter Sunday</t>
  </si>
  <si>
    <t>FAMOUS FACES</t>
  </si>
  <si>
    <t>HAPPY BIRTHDDAY TO ME</t>
  </si>
  <si>
    <t>JASPERS CAROT</t>
  </si>
  <si>
    <t>MAGNIFICENT 7</t>
  </si>
  <si>
    <t>ALL QUIZ TIES</t>
  </si>
  <si>
    <t>SUNDAY BLUES</t>
  </si>
  <si>
    <t>NO NAME</t>
  </si>
  <si>
    <t>QUIZLAMIC STATE</t>
  </si>
  <si>
    <t>BARTENDERS DRNKERS</t>
  </si>
  <si>
    <t>HOT CROC BUNS</t>
  </si>
  <si>
    <t>DORRIS DYNAMOS</t>
  </si>
  <si>
    <t>AU QUIZ TICS</t>
  </si>
  <si>
    <t>DORRIS DYNAMOS = 3</t>
  </si>
  <si>
    <t>IN THE CORNER = 14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</si>
</sst>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33" borderId="10" xfId="48" applyFont="1" applyFill="1" applyBorder="1" applyAlignment="1">
      <alignment horizontal="center"/>
    </xf>
    <xf numFmtId="0" fontId="27" fillId="33" borderId="10" xfId="48" applyFont="1" applyFill="1" applyBorder="1" applyAlignment="1">
      <alignment/>
    </xf>
    <xf numFmtId="0" fontId="27" fillId="33" borderId="0" xfId="48" applyFont="1" applyFill="1" applyBorder="1" applyAlignment="1">
      <alignment/>
    </xf>
    <xf numFmtId="0" fontId="34" fillId="33" borderId="10" xfId="48" applyFill="1" applyBorder="1" applyAlignment="1">
      <alignment/>
    </xf>
    <xf numFmtId="0" fontId="34" fillId="33" borderId="10" xfId="48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4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7" width="14.140625" style="1" bestFit="1" customWidth="1"/>
    <col min="8" max="8" width="14.28125" style="1" bestFit="1" customWidth="1"/>
    <col min="9" max="9" width="14.140625" style="1" bestFit="1" customWidth="1"/>
    <col min="10" max="10" width="13.421875" style="1" bestFit="1" customWidth="1"/>
    <col min="11" max="11" width="6.421875" style="1" bestFit="1" customWidth="1"/>
    <col min="12" max="12" width="10.8515625" style="0" bestFit="1" customWidth="1"/>
    <col min="13" max="13" width="13.140625" style="8" bestFit="1" customWidth="1"/>
  </cols>
  <sheetData>
    <row r="1" spans="1:13" ht="12.75">
      <c r="A1" s="59" t="s">
        <v>75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12.75">
      <c r="A2" s="62" t="s">
        <v>8</v>
      </c>
      <c r="B2" s="63"/>
      <c r="C2" s="63"/>
      <c r="D2" s="63"/>
      <c r="E2" s="63"/>
      <c r="F2" s="63"/>
      <c r="G2" s="63"/>
      <c r="H2" s="64">
        <v>7</v>
      </c>
      <c r="I2" s="64"/>
      <c r="J2" s="64"/>
      <c r="K2" s="64"/>
      <c r="L2" s="65"/>
      <c r="M2"/>
    </row>
    <row r="3" spans="1:13" ht="12.75" customHeight="1">
      <c r="A3" s="66" t="s">
        <v>0</v>
      </c>
      <c r="B3" s="68" t="s">
        <v>1</v>
      </c>
      <c r="C3" s="27"/>
      <c r="D3" s="49" t="s">
        <v>11</v>
      </c>
      <c r="E3" s="49"/>
      <c r="F3" s="49"/>
      <c r="G3" s="49"/>
      <c r="H3" s="49"/>
      <c r="I3" s="49"/>
      <c r="J3" s="49"/>
      <c r="K3" s="49"/>
      <c r="L3" s="66" t="s">
        <v>2</v>
      </c>
      <c r="M3" s="7" t="s">
        <v>6</v>
      </c>
    </row>
    <row r="4" spans="1:13" ht="12.75">
      <c r="A4" s="67"/>
      <c r="B4" s="69"/>
      <c r="C4" s="28" t="s">
        <v>18</v>
      </c>
      <c r="D4" s="2">
        <v>45340</v>
      </c>
      <c r="E4" s="2">
        <f>D4+7</f>
        <v>45347</v>
      </c>
      <c r="F4" s="2">
        <f aca="true" t="shared" si="0" ref="F4:K4">E4+7</f>
        <v>45354</v>
      </c>
      <c r="G4" s="2">
        <f t="shared" si="0"/>
        <v>45361</v>
      </c>
      <c r="H4" s="2">
        <f t="shared" si="0"/>
        <v>45368</v>
      </c>
      <c r="I4" s="2">
        <f t="shared" si="0"/>
        <v>45375</v>
      </c>
      <c r="J4" s="2">
        <f t="shared" si="0"/>
        <v>45382</v>
      </c>
      <c r="K4" s="2">
        <f t="shared" si="0"/>
        <v>45389</v>
      </c>
      <c r="L4" s="67"/>
      <c r="M4" s="7" t="s">
        <v>7</v>
      </c>
    </row>
    <row r="5" spans="1:13" s="22" customFormat="1" ht="12.75" customHeight="1">
      <c r="A5" s="23">
        <v>1</v>
      </c>
      <c r="B5" s="43" t="s">
        <v>29</v>
      </c>
      <c r="C5" s="20">
        <f aca="true" t="shared" si="1" ref="C5:C36">COUNTIF(D5:K5,"&lt;&gt;")</f>
        <v>6</v>
      </c>
      <c r="D5" s="29">
        <v>60</v>
      </c>
      <c r="E5" s="30">
        <v>61</v>
      </c>
      <c r="F5" s="30">
        <v>63</v>
      </c>
      <c r="G5" s="30">
        <v>53.5</v>
      </c>
      <c r="H5" s="23">
        <v>57</v>
      </c>
      <c r="I5" s="3">
        <v>62</v>
      </c>
      <c r="J5" s="30"/>
      <c r="K5" s="3"/>
      <c r="L5" s="3">
        <f aca="true" t="shared" si="2" ref="L5:L36">SUM(D5:K5)</f>
        <v>356.5</v>
      </c>
      <c r="M5" s="21">
        <f aca="true" t="shared" si="3" ref="M5:M17">L5/C5</f>
        <v>59.416666666666664</v>
      </c>
    </row>
    <row r="6" spans="1:13" s="22" customFormat="1" ht="12.75">
      <c r="A6" s="23">
        <f aca="true" t="shared" si="4" ref="A6:A36">A5+1</f>
        <v>2</v>
      </c>
      <c r="B6" s="32" t="s">
        <v>30</v>
      </c>
      <c r="C6" s="20">
        <f t="shared" si="1"/>
        <v>6</v>
      </c>
      <c r="D6" s="29">
        <v>63.5</v>
      </c>
      <c r="E6" s="30">
        <v>51</v>
      </c>
      <c r="F6" s="30">
        <v>56</v>
      </c>
      <c r="G6" s="30">
        <v>46</v>
      </c>
      <c r="H6" s="23">
        <v>58.5</v>
      </c>
      <c r="I6" s="3">
        <v>56.5</v>
      </c>
      <c r="J6" s="30"/>
      <c r="K6" s="3"/>
      <c r="L6" s="3">
        <f t="shared" si="2"/>
        <v>331.5</v>
      </c>
      <c r="M6" s="21">
        <f t="shared" si="3"/>
        <v>55.25</v>
      </c>
    </row>
    <row r="7" spans="1:13" s="22" customFormat="1" ht="15">
      <c r="A7" s="23">
        <f t="shared" si="4"/>
        <v>3</v>
      </c>
      <c r="B7" s="43" t="s">
        <v>73</v>
      </c>
      <c r="C7" s="20">
        <f t="shared" si="1"/>
        <v>6</v>
      </c>
      <c r="D7" s="29">
        <v>51</v>
      </c>
      <c r="E7" s="30">
        <v>45</v>
      </c>
      <c r="F7" s="30">
        <v>59</v>
      </c>
      <c r="G7" s="30">
        <v>40.5</v>
      </c>
      <c r="H7" s="23">
        <v>46</v>
      </c>
      <c r="I7" s="3">
        <v>44</v>
      </c>
      <c r="J7" s="30"/>
      <c r="K7" s="3"/>
      <c r="L7" s="3">
        <f t="shared" si="2"/>
        <v>285.5</v>
      </c>
      <c r="M7" s="21">
        <f t="shared" si="3"/>
        <v>47.583333333333336</v>
      </c>
    </row>
    <row r="8" spans="1:13" s="22" customFormat="1" ht="12" customHeight="1">
      <c r="A8" s="23">
        <f t="shared" si="4"/>
        <v>4</v>
      </c>
      <c r="B8" s="32" t="s">
        <v>32</v>
      </c>
      <c r="C8" s="20">
        <f t="shared" si="1"/>
        <v>5</v>
      </c>
      <c r="D8" s="3">
        <v>56</v>
      </c>
      <c r="E8" s="30">
        <v>57</v>
      </c>
      <c r="F8" s="30">
        <v>43</v>
      </c>
      <c r="G8" s="30">
        <v>47</v>
      </c>
      <c r="H8" s="23"/>
      <c r="I8" s="3">
        <v>55</v>
      </c>
      <c r="J8" s="30"/>
      <c r="K8" s="3"/>
      <c r="L8" s="3">
        <f t="shared" si="2"/>
        <v>258</v>
      </c>
      <c r="M8" s="21">
        <f t="shared" si="3"/>
        <v>51.6</v>
      </c>
    </row>
    <row r="9" spans="1:13" s="22" customFormat="1" ht="15">
      <c r="A9" s="23">
        <f t="shared" si="4"/>
        <v>5</v>
      </c>
      <c r="B9" s="45" t="s">
        <v>35</v>
      </c>
      <c r="C9" s="20">
        <f t="shared" si="1"/>
        <v>6</v>
      </c>
      <c r="D9" s="3">
        <v>34.5</v>
      </c>
      <c r="E9" s="47">
        <v>44.5</v>
      </c>
      <c r="F9" s="30">
        <v>45</v>
      </c>
      <c r="G9" s="30">
        <v>39.5</v>
      </c>
      <c r="H9" s="23">
        <v>38.5</v>
      </c>
      <c r="I9" s="3">
        <v>49</v>
      </c>
      <c r="J9" s="30"/>
      <c r="K9" s="3"/>
      <c r="L9" s="3">
        <f t="shared" si="2"/>
        <v>251</v>
      </c>
      <c r="M9" s="21">
        <f t="shared" si="3"/>
        <v>41.833333333333336</v>
      </c>
    </row>
    <row r="10" spans="1:13" s="22" customFormat="1" ht="12.75">
      <c r="A10" s="23">
        <f t="shared" si="4"/>
        <v>6</v>
      </c>
      <c r="B10" s="32" t="s">
        <v>80</v>
      </c>
      <c r="C10" s="20">
        <f t="shared" si="1"/>
        <v>4</v>
      </c>
      <c r="D10" s="3">
        <v>53</v>
      </c>
      <c r="E10" s="30"/>
      <c r="F10" s="30">
        <v>56</v>
      </c>
      <c r="G10" s="30">
        <v>46.5</v>
      </c>
      <c r="H10" s="23"/>
      <c r="I10" s="3">
        <v>62.5</v>
      </c>
      <c r="J10" s="30"/>
      <c r="K10" s="3"/>
      <c r="L10" s="3">
        <f t="shared" si="2"/>
        <v>218</v>
      </c>
      <c r="M10" s="21">
        <f t="shared" si="3"/>
        <v>54.5</v>
      </c>
    </row>
    <row r="11" spans="1:13" s="22" customFormat="1" ht="15">
      <c r="A11" s="23">
        <f t="shared" si="4"/>
        <v>7</v>
      </c>
      <c r="B11" s="45" t="s">
        <v>92</v>
      </c>
      <c r="C11" s="20">
        <f t="shared" si="1"/>
        <v>4</v>
      </c>
      <c r="D11" s="3"/>
      <c r="E11" s="30">
        <v>51</v>
      </c>
      <c r="F11" s="30">
        <v>48.5</v>
      </c>
      <c r="G11" s="30"/>
      <c r="H11" s="23">
        <v>39.5</v>
      </c>
      <c r="I11" s="3">
        <v>64</v>
      </c>
      <c r="J11" s="30"/>
      <c r="K11" s="3"/>
      <c r="L11" s="3">
        <f t="shared" si="2"/>
        <v>203</v>
      </c>
      <c r="M11" s="21">
        <f t="shared" si="3"/>
        <v>50.75</v>
      </c>
    </row>
    <row r="12" spans="1:13" s="22" customFormat="1" ht="15">
      <c r="A12" s="23">
        <f t="shared" si="4"/>
        <v>8</v>
      </c>
      <c r="B12" s="43" t="s">
        <v>83</v>
      </c>
      <c r="C12" s="20">
        <f t="shared" si="1"/>
        <v>4</v>
      </c>
      <c r="D12" s="3">
        <v>51.5</v>
      </c>
      <c r="E12" s="3">
        <v>51</v>
      </c>
      <c r="F12" s="30"/>
      <c r="G12" s="30">
        <v>45</v>
      </c>
      <c r="H12" s="23"/>
      <c r="I12" s="3">
        <v>49.5</v>
      </c>
      <c r="J12" s="30"/>
      <c r="K12" s="3"/>
      <c r="L12" s="3">
        <f t="shared" si="2"/>
        <v>197</v>
      </c>
      <c r="M12" s="21">
        <f t="shared" si="3"/>
        <v>49.25</v>
      </c>
    </row>
    <row r="13" spans="1:13" s="22" customFormat="1" ht="12.75">
      <c r="A13" s="23">
        <f t="shared" si="4"/>
        <v>9</v>
      </c>
      <c r="B13" s="32" t="s">
        <v>76</v>
      </c>
      <c r="C13" s="20">
        <f t="shared" si="1"/>
        <v>3</v>
      </c>
      <c r="D13" s="29">
        <v>51</v>
      </c>
      <c r="E13" s="30">
        <v>51</v>
      </c>
      <c r="F13" s="30">
        <v>59.5</v>
      </c>
      <c r="G13" s="30"/>
      <c r="H13" s="23"/>
      <c r="I13" s="3"/>
      <c r="J13" s="30"/>
      <c r="K13" s="3"/>
      <c r="L13" s="3">
        <f t="shared" si="2"/>
        <v>161.5</v>
      </c>
      <c r="M13" s="21">
        <f t="shared" si="3"/>
        <v>53.833333333333336</v>
      </c>
    </row>
    <row r="14" spans="1:13" s="22" customFormat="1" ht="15">
      <c r="A14" s="23">
        <f t="shared" si="4"/>
        <v>10</v>
      </c>
      <c r="B14" s="45" t="s">
        <v>95</v>
      </c>
      <c r="C14" s="20">
        <f t="shared" si="1"/>
        <v>3</v>
      </c>
      <c r="D14" s="3"/>
      <c r="E14" s="30">
        <v>42</v>
      </c>
      <c r="F14" s="30"/>
      <c r="G14" s="30">
        <v>31.5</v>
      </c>
      <c r="H14" s="23"/>
      <c r="I14" s="3">
        <v>45.5</v>
      </c>
      <c r="J14" s="30"/>
      <c r="K14" s="3"/>
      <c r="L14" s="3">
        <f t="shared" si="2"/>
        <v>119</v>
      </c>
      <c r="M14" s="21">
        <f t="shared" si="3"/>
        <v>39.666666666666664</v>
      </c>
    </row>
    <row r="15" spans="1:13" s="22" customFormat="1" ht="15">
      <c r="A15" s="23">
        <f t="shared" si="4"/>
        <v>11</v>
      </c>
      <c r="B15" s="43" t="s">
        <v>82</v>
      </c>
      <c r="C15" s="20">
        <f t="shared" si="1"/>
        <v>2</v>
      </c>
      <c r="D15" s="29">
        <v>59</v>
      </c>
      <c r="E15" s="30">
        <v>54</v>
      </c>
      <c r="F15" s="30"/>
      <c r="G15" s="30"/>
      <c r="H15" s="23"/>
      <c r="I15" s="3"/>
      <c r="J15" s="30"/>
      <c r="K15" s="3"/>
      <c r="L15" s="3">
        <f t="shared" si="2"/>
        <v>113</v>
      </c>
      <c r="M15" s="21">
        <f t="shared" si="3"/>
        <v>56.5</v>
      </c>
    </row>
    <row r="16" spans="1:13" s="22" customFormat="1" ht="15">
      <c r="A16" s="23">
        <f t="shared" si="4"/>
        <v>12</v>
      </c>
      <c r="B16" s="43" t="s">
        <v>71</v>
      </c>
      <c r="C16" s="20">
        <f t="shared" si="1"/>
        <v>2</v>
      </c>
      <c r="D16" s="3">
        <v>51.5</v>
      </c>
      <c r="E16" s="30">
        <v>52.5</v>
      </c>
      <c r="F16" s="30"/>
      <c r="G16" s="30"/>
      <c r="H16" s="23"/>
      <c r="I16" s="3"/>
      <c r="J16" s="30"/>
      <c r="K16" s="3"/>
      <c r="L16" s="3">
        <f t="shared" si="2"/>
        <v>104</v>
      </c>
      <c r="M16" s="21">
        <f t="shared" si="3"/>
        <v>52</v>
      </c>
    </row>
    <row r="17" spans="1:13" s="22" customFormat="1" ht="15">
      <c r="A17" s="23">
        <f t="shared" si="4"/>
        <v>13</v>
      </c>
      <c r="B17" s="45" t="s">
        <v>99</v>
      </c>
      <c r="C17" s="20">
        <f t="shared" si="1"/>
        <v>2</v>
      </c>
      <c r="D17" s="3"/>
      <c r="E17" s="33"/>
      <c r="F17" s="30">
        <v>48</v>
      </c>
      <c r="G17" s="30"/>
      <c r="H17" s="23"/>
      <c r="I17" s="3">
        <v>50</v>
      </c>
      <c r="J17" s="30"/>
      <c r="K17" s="3"/>
      <c r="L17" s="3">
        <f t="shared" si="2"/>
        <v>98</v>
      </c>
      <c r="M17" s="21">
        <f t="shared" si="3"/>
        <v>49</v>
      </c>
    </row>
    <row r="18" spans="1:13" s="22" customFormat="1" ht="15">
      <c r="A18" s="23">
        <f t="shared" si="4"/>
        <v>14</v>
      </c>
      <c r="B18" s="45" t="s">
        <v>129</v>
      </c>
      <c r="C18" s="20">
        <f t="shared" si="1"/>
        <v>1</v>
      </c>
      <c r="D18" s="3"/>
      <c r="E18" s="33"/>
      <c r="F18" s="30"/>
      <c r="G18" s="30"/>
      <c r="H18" s="23"/>
      <c r="I18" s="3">
        <v>57</v>
      </c>
      <c r="J18" s="30"/>
      <c r="K18" s="3"/>
      <c r="L18" s="3">
        <f t="shared" si="2"/>
        <v>57</v>
      </c>
      <c r="M18" s="21">
        <f aca="true" t="shared" si="5" ref="M18:M29">L18/C18</f>
        <v>57</v>
      </c>
    </row>
    <row r="19" spans="1:13" s="22" customFormat="1" ht="15">
      <c r="A19" s="23">
        <f t="shared" si="4"/>
        <v>15</v>
      </c>
      <c r="B19" s="45" t="s">
        <v>100</v>
      </c>
      <c r="C19" s="20">
        <f t="shared" si="1"/>
        <v>1</v>
      </c>
      <c r="D19" s="3"/>
      <c r="E19" s="33"/>
      <c r="F19" s="30">
        <v>56</v>
      </c>
      <c r="G19" s="30"/>
      <c r="H19" s="23"/>
      <c r="I19" s="3"/>
      <c r="J19" s="30"/>
      <c r="K19" s="3"/>
      <c r="L19" s="3">
        <f t="shared" si="2"/>
        <v>56</v>
      </c>
      <c r="M19" s="21">
        <f t="shared" si="5"/>
        <v>56</v>
      </c>
    </row>
    <row r="20" spans="1:13" s="22" customFormat="1" ht="15">
      <c r="A20" s="23">
        <f t="shared" si="4"/>
        <v>16</v>
      </c>
      <c r="B20" s="45" t="s">
        <v>101</v>
      </c>
      <c r="C20" s="20">
        <f t="shared" si="1"/>
        <v>1</v>
      </c>
      <c r="D20" s="3"/>
      <c r="E20" s="33"/>
      <c r="F20" s="30">
        <v>49</v>
      </c>
      <c r="G20" s="30"/>
      <c r="H20" s="23"/>
      <c r="I20" s="3"/>
      <c r="J20" s="30"/>
      <c r="K20" s="3"/>
      <c r="L20" s="3">
        <f t="shared" si="2"/>
        <v>49</v>
      </c>
      <c r="M20" s="21">
        <f t="shared" si="5"/>
        <v>49</v>
      </c>
    </row>
    <row r="21" spans="1:13" s="22" customFormat="1" ht="15">
      <c r="A21" s="23">
        <f t="shared" si="4"/>
        <v>17</v>
      </c>
      <c r="B21" s="43" t="s">
        <v>72</v>
      </c>
      <c r="C21" s="20">
        <f t="shared" si="1"/>
        <v>1</v>
      </c>
      <c r="D21" s="29">
        <v>47.5</v>
      </c>
      <c r="E21" s="30"/>
      <c r="F21" s="30"/>
      <c r="G21" s="30"/>
      <c r="H21" s="23"/>
      <c r="I21" s="3"/>
      <c r="J21" s="30"/>
      <c r="K21" s="3"/>
      <c r="L21" s="3">
        <f t="shared" si="2"/>
        <v>47.5</v>
      </c>
      <c r="M21" s="21">
        <f t="shared" si="5"/>
        <v>47.5</v>
      </c>
    </row>
    <row r="22" spans="1:13" s="22" customFormat="1" ht="15">
      <c r="A22" s="23">
        <f t="shared" si="4"/>
        <v>18</v>
      </c>
      <c r="B22" s="45" t="s">
        <v>120</v>
      </c>
      <c r="C22" s="20">
        <f t="shared" si="1"/>
        <v>1</v>
      </c>
      <c r="D22" s="3"/>
      <c r="E22" s="33"/>
      <c r="F22" s="30"/>
      <c r="G22" s="30"/>
      <c r="H22" s="23"/>
      <c r="I22" s="3">
        <v>47</v>
      </c>
      <c r="J22" s="30"/>
      <c r="K22" s="3"/>
      <c r="L22" s="3">
        <f t="shared" si="2"/>
        <v>47</v>
      </c>
      <c r="M22" s="21"/>
    </row>
    <row r="23" spans="1:13" s="22" customFormat="1" ht="15">
      <c r="A23" s="23">
        <f t="shared" si="4"/>
        <v>19</v>
      </c>
      <c r="B23" s="45" t="s">
        <v>130</v>
      </c>
      <c r="C23" s="20">
        <f t="shared" si="1"/>
        <v>1</v>
      </c>
      <c r="D23" s="3"/>
      <c r="E23" s="33"/>
      <c r="F23" s="30"/>
      <c r="G23" s="30"/>
      <c r="H23" s="23"/>
      <c r="I23" s="3">
        <v>46.5</v>
      </c>
      <c r="J23" s="30"/>
      <c r="K23" s="3"/>
      <c r="L23" s="3">
        <f t="shared" si="2"/>
        <v>46.5</v>
      </c>
      <c r="M23" s="21"/>
    </row>
    <row r="24" spans="1:13" s="22" customFormat="1" ht="15">
      <c r="A24" s="23">
        <f t="shared" si="4"/>
        <v>20</v>
      </c>
      <c r="B24" s="45" t="s">
        <v>98</v>
      </c>
      <c r="C24" s="20">
        <f t="shared" si="1"/>
        <v>1</v>
      </c>
      <c r="D24" s="3"/>
      <c r="E24" s="33"/>
      <c r="F24" s="30">
        <v>46</v>
      </c>
      <c r="G24" s="30"/>
      <c r="H24" s="23"/>
      <c r="I24" s="3"/>
      <c r="J24" s="30"/>
      <c r="K24" s="3"/>
      <c r="L24" s="3">
        <f t="shared" si="2"/>
        <v>46</v>
      </c>
      <c r="M24" s="21"/>
    </row>
    <row r="25" spans="1:13" s="22" customFormat="1" ht="15">
      <c r="A25" s="23">
        <f t="shared" si="4"/>
        <v>21</v>
      </c>
      <c r="B25" s="45" t="s">
        <v>81</v>
      </c>
      <c r="C25" s="20">
        <f t="shared" si="1"/>
        <v>1</v>
      </c>
      <c r="D25" s="3">
        <v>45.5</v>
      </c>
      <c r="E25" s="30"/>
      <c r="F25" s="30"/>
      <c r="G25" s="30"/>
      <c r="H25" s="23"/>
      <c r="I25" s="3"/>
      <c r="J25" s="30"/>
      <c r="K25" s="3"/>
      <c r="L25" s="3">
        <f t="shared" si="2"/>
        <v>45.5</v>
      </c>
      <c r="M25" s="21"/>
    </row>
    <row r="26" spans="1:13" s="22" customFormat="1" ht="15">
      <c r="A26" s="23">
        <f t="shared" si="4"/>
        <v>22</v>
      </c>
      <c r="B26" s="45" t="s">
        <v>131</v>
      </c>
      <c r="C26" s="20">
        <f t="shared" si="1"/>
        <v>1</v>
      </c>
      <c r="D26" s="3"/>
      <c r="E26" s="33"/>
      <c r="F26" s="30"/>
      <c r="G26" s="30"/>
      <c r="H26" s="23"/>
      <c r="I26" s="3">
        <v>43.5</v>
      </c>
      <c r="J26" s="30"/>
      <c r="K26" s="3"/>
      <c r="L26" s="3">
        <f t="shared" si="2"/>
        <v>43.5</v>
      </c>
      <c r="M26" s="21"/>
    </row>
    <row r="27" spans="1:13" s="22" customFormat="1" ht="15">
      <c r="A27" s="23">
        <f t="shared" si="4"/>
        <v>23</v>
      </c>
      <c r="B27" s="45" t="s">
        <v>78</v>
      </c>
      <c r="C27" s="20">
        <f t="shared" si="1"/>
        <v>1</v>
      </c>
      <c r="D27" s="29">
        <v>43.5</v>
      </c>
      <c r="E27" s="30"/>
      <c r="F27" s="30"/>
      <c r="G27" s="30"/>
      <c r="H27" s="23"/>
      <c r="I27" s="3"/>
      <c r="J27" s="30"/>
      <c r="K27" s="3"/>
      <c r="L27" s="3">
        <f t="shared" si="2"/>
        <v>43.5</v>
      </c>
      <c r="M27" s="21"/>
    </row>
    <row r="28" spans="1:13" s="22" customFormat="1" ht="15">
      <c r="A28" s="23">
        <f t="shared" si="4"/>
        <v>24</v>
      </c>
      <c r="B28" s="45" t="s">
        <v>113</v>
      </c>
      <c r="C28" s="20">
        <f t="shared" si="1"/>
        <v>1</v>
      </c>
      <c r="D28" s="3"/>
      <c r="E28" s="33"/>
      <c r="F28" s="30"/>
      <c r="G28" s="30"/>
      <c r="H28" s="23"/>
      <c r="I28" s="3">
        <v>40.5</v>
      </c>
      <c r="J28" s="30"/>
      <c r="K28" s="3"/>
      <c r="L28" s="3">
        <f t="shared" si="2"/>
        <v>40.5</v>
      </c>
      <c r="M28" s="21">
        <f t="shared" si="5"/>
        <v>40.5</v>
      </c>
    </row>
    <row r="29" spans="1:13" s="22" customFormat="1" ht="15">
      <c r="A29" s="23">
        <f t="shared" si="4"/>
        <v>25</v>
      </c>
      <c r="B29" s="45" t="s">
        <v>104</v>
      </c>
      <c r="C29" s="20">
        <f t="shared" si="1"/>
        <v>1</v>
      </c>
      <c r="D29" s="3"/>
      <c r="E29" s="33"/>
      <c r="F29" s="30">
        <v>40.5</v>
      </c>
      <c r="G29" s="30"/>
      <c r="H29" s="23"/>
      <c r="I29" s="3"/>
      <c r="J29" s="30"/>
      <c r="K29" s="3"/>
      <c r="L29" s="3">
        <f t="shared" si="2"/>
        <v>40.5</v>
      </c>
      <c r="M29" s="21">
        <f t="shared" si="5"/>
        <v>40.5</v>
      </c>
    </row>
    <row r="30" spans="1:13" s="22" customFormat="1" ht="15">
      <c r="A30" s="23">
        <f t="shared" si="4"/>
        <v>26</v>
      </c>
      <c r="B30" s="45" t="s">
        <v>86</v>
      </c>
      <c r="C30" s="20">
        <f t="shared" si="1"/>
        <v>1</v>
      </c>
      <c r="D30" s="3"/>
      <c r="E30" s="30">
        <v>40</v>
      </c>
      <c r="F30" s="30"/>
      <c r="G30" s="30"/>
      <c r="H30" s="23"/>
      <c r="I30" s="3"/>
      <c r="J30" s="30"/>
      <c r="K30" s="3"/>
      <c r="L30" s="3">
        <f t="shared" si="2"/>
        <v>40</v>
      </c>
      <c r="M30" s="21">
        <f aca="true" t="shared" si="6" ref="M30:M35">L30/C30</f>
        <v>40</v>
      </c>
    </row>
    <row r="31" spans="1:13" s="22" customFormat="1" ht="15">
      <c r="A31" s="23">
        <f t="shared" si="4"/>
        <v>27</v>
      </c>
      <c r="B31" s="45" t="s">
        <v>96</v>
      </c>
      <c r="C31" s="20">
        <f t="shared" si="1"/>
        <v>1</v>
      </c>
      <c r="D31" s="3"/>
      <c r="E31" s="30">
        <v>38</v>
      </c>
      <c r="F31" s="30"/>
      <c r="G31" s="30"/>
      <c r="H31" s="23"/>
      <c r="I31" s="3"/>
      <c r="J31" s="30"/>
      <c r="K31" s="3"/>
      <c r="L31" s="3">
        <f t="shared" si="2"/>
        <v>38</v>
      </c>
      <c r="M31" s="21">
        <f t="shared" si="6"/>
        <v>38</v>
      </c>
    </row>
    <row r="32" spans="1:13" s="22" customFormat="1" ht="15">
      <c r="A32" s="23">
        <f t="shared" si="4"/>
        <v>28</v>
      </c>
      <c r="B32" s="45" t="s">
        <v>89</v>
      </c>
      <c r="C32" s="20">
        <f t="shared" si="1"/>
        <v>1</v>
      </c>
      <c r="D32" s="3"/>
      <c r="E32" s="30">
        <v>14</v>
      </c>
      <c r="F32" s="30"/>
      <c r="G32" s="30"/>
      <c r="H32" s="23"/>
      <c r="I32" s="3"/>
      <c r="J32" s="30"/>
      <c r="K32" s="3"/>
      <c r="L32" s="3">
        <f t="shared" si="2"/>
        <v>14</v>
      </c>
      <c r="M32" s="21">
        <f t="shared" si="6"/>
        <v>14</v>
      </c>
    </row>
    <row r="33" spans="1:13" s="22" customFormat="1" ht="15">
      <c r="A33" s="23">
        <f t="shared" si="4"/>
        <v>29</v>
      </c>
      <c r="B33" s="45" t="s">
        <v>117</v>
      </c>
      <c r="C33" s="20">
        <f t="shared" si="1"/>
        <v>1</v>
      </c>
      <c r="D33" s="3"/>
      <c r="E33" s="33"/>
      <c r="F33" s="30"/>
      <c r="G33" s="30"/>
      <c r="H33" s="23"/>
      <c r="I33" s="3">
        <v>0</v>
      </c>
      <c r="J33" s="30"/>
      <c r="K33" s="3"/>
      <c r="L33" s="3">
        <f t="shared" si="2"/>
        <v>0</v>
      </c>
      <c r="M33" s="21">
        <f t="shared" si="6"/>
        <v>0</v>
      </c>
    </row>
    <row r="34" spans="1:13" s="22" customFormat="1" ht="15">
      <c r="A34" s="23">
        <f t="shared" si="4"/>
        <v>30</v>
      </c>
      <c r="B34" s="45" t="s">
        <v>90</v>
      </c>
      <c r="C34" s="20">
        <f t="shared" si="1"/>
        <v>1</v>
      </c>
      <c r="D34" s="3"/>
      <c r="E34" s="33">
        <v>0</v>
      </c>
      <c r="F34" s="30"/>
      <c r="G34" s="30"/>
      <c r="H34" s="23"/>
      <c r="I34" s="3"/>
      <c r="J34" s="30"/>
      <c r="K34" s="3"/>
      <c r="L34" s="3">
        <f t="shared" si="2"/>
        <v>0</v>
      </c>
      <c r="M34" s="21">
        <f t="shared" si="6"/>
        <v>0</v>
      </c>
    </row>
    <row r="35" spans="1:13" s="22" customFormat="1" ht="15">
      <c r="A35" s="23">
        <f t="shared" si="4"/>
        <v>31</v>
      </c>
      <c r="B35" s="43" t="s">
        <v>79</v>
      </c>
      <c r="C35" s="20">
        <f t="shared" si="1"/>
        <v>1</v>
      </c>
      <c r="D35" s="3">
        <v>0</v>
      </c>
      <c r="E35" s="30"/>
      <c r="F35" s="30"/>
      <c r="G35" s="30"/>
      <c r="H35" s="23"/>
      <c r="I35" s="3"/>
      <c r="J35" s="30"/>
      <c r="K35" s="3"/>
      <c r="L35" s="3">
        <f t="shared" si="2"/>
        <v>0</v>
      </c>
      <c r="M35" s="21">
        <f t="shared" si="6"/>
        <v>0</v>
      </c>
    </row>
    <row r="36" spans="1:13" s="22" customFormat="1" ht="12.75">
      <c r="A36" s="23">
        <f t="shared" si="4"/>
        <v>32</v>
      </c>
      <c r="B36" s="32" t="s">
        <v>77</v>
      </c>
      <c r="C36" s="20">
        <f t="shared" si="1"/>
        <v>1</v>
      </c>
      <c r="D36" s="3">
        <v>0</v>
      </c>
      <c r="E36" s="30"/>
      <c r="F36" s="30"/>
      <c r="G36" s="30"/>
      <c r="H36" s="23"/>
      <c r="I36" s="3"/>
      <c r="J36" s="30"/>
      <c r="K36" s="3"/>
      <c r="L36" s="3">
        <f t="shared" si="2"/>
        <v>0</v>
      </c>
      <c r="M36" s="21">
        <f>L36/C36</f>
        <v>0</v>
      </c>
    </row>
    <row r="37" spans="1:13" ht="12.75">
      <c r="A37" s="53" t="s">
        <v>31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</row>
    <row r="38" spans="1:13" ht="12.7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8"/>
    </row>
    <row r="39" spans="1:13" ht="12.75">
      <c r="A39" s="52" t="s">
        <v>3</v>
      </c>
      <c r="B39" s="51" t="s">
        <v>5</v>
      </c>
      <c r="C39" s="26" t="s">
        <v>7</v>
      </c>
      <c r="D39" s="7">
        <f aca="true" t="shared" si="7" ref="D39:I39">SUM(D5:D36)/D41</f>
        <v>44.5</v>
      </c>
      <c r="E39" s="7">
        <f t="shared" si="7"/>
        <v>43.46666666666667</v>
      </c>
      <c r="F39" s="7">
        <f t="shared" si="7"/>
        <v>51.5</v>
      </c>
      <c r="G39" s="7">
        <f t="shared" si="7"/>
        <v>43.6875</v>
      </c>
      <c r="H39" s="7">
        <f t="shared" si="7"/>
        <v>47.9</v>
      </c>
      <c r="I39" s="7">
        <f t="shared" si="7"/>
        <v>48.28125</v>
      </c>
      <c r="J39" s="7" t="e">
        <f>SUM(J5:J36)/J41</f>
        <v>#DIV/0!</v>
      </c>
      <c r="K39" s="7"/>
      <c r="L39" s="4"/>
      <c r="M39" s="13"/>
    </row>
    <row r="40" spans="1:13" ht="12.75">
      <c r="A40" s="52"/>
      <c r="B40" s="51"/>
      <c r="C40" s="26" t="s">
        <v>19</v>
      </c>
      <c r="D40" s="7">
        <f aca="true" t="shared" si="8" ref="D40:I40">MAX(D5:D36)</f>
        <v>63.5</v>
      </c>
      <c r="E40" s="7">
        <f t="shared" si="8"/>
        <v>61</v>
      </c>
      <c r="F40" s="7">
        <f t="shared" si="8"/>
        <v>63</v>
      </c>
      <c r="G40" s="7">
        <f t="shared" si="8"/>
        <v>53.5</v>
      </c>
      <c r="H40" s="7">
        <f t="shared" si="8"/>
        <v>58.5</v>
      </c>
      <c r="I40" s="7">
        <f t="shared" si="8"/>
        <v>64</v>
      </c>
      <c r="J40" s="7">
        <f>MAX(J5:J36)</f>
        <v>0</v>
      </c>
      <c r="K40" s="7"/>
      <c r="L40" s="11"/>
      <c r="M40" s="12"/>
    </row>
    <row r="41" spans="1:13" ht="12.75">
      <c r="A41" s="52"/>
      <c r="B41" s="51"/>
      <c r="C41" s="26" t="s">
        <v>6</v>
      </c>
      <c r="D41" s="9">
        <f aca="true" t="shared" si="9" ref="D41:I41">COUNTIF(D5:D36,"&lt;&gt;")</f>
        <v>15</v>
      </c>
      <c r="E41" s="9">
        <f t="shared" si="9"/>
        <v>15</v>
      </c>
      <c r="F41" s="9">
        <f t="shared" si="9"/>
        <v>13</v>
      </c>
      <c r="G41" s="9">
        <f t="shared" si="9"/>
        <v>8</v>
      </c>
      <c r="H41" s="9">
        <f t="shared" si="9"/>
        <v>5</v>
      </c>
      <c r="I41" s="9">
        <f t="shared" si="9"/>
        <v>16</v>
      </c>
      <c r="J41" s="9">
        <f>COUNTIF(J5:J36,"&lt;&gt;")</f>
        <v>0</v>
      </c>
      <c r="K41" s="9"/>
      <c r="L41" s="13"/>
      <c r="M41" s="12"/>
    </row>
    <row r="42" spans="1:13" ht="12.75">
      <c r="A42" s="52"/>
      <c r="B42" s="50" t="s">
        <v>4</v>
      </c>
      <c r="C42" s="25" t="s">
        <v>20</v>
      </c>
      <c r="D42" s="6" t="s">
        <v>16</v>
      </c>
      <c r="E42" s="6" t="s">
        <v>16</v>
      </c>
      <c r="F42" s="6" t="s">
        <v>16</v>
      </c>
      <c r="G42" s="6" t="s">
        <v>16</v>
      </c>
      <c r="H42" s="6" t="s">
        <v>16</v>
      </c>
      <c r="I42" s="6" t="s">
        <v>16</v>
      </c>
      <c r="J42" s="6" t="s">
        <v>16</v>
      </c>
      <c r="K42" s="6"/>
      <c r="L42" s="14"/>
      <c r="M42" s="12"/>
    </row>
    <row r="43" spans="1:13" ht="12.75">
      <c r="A43" s="52"/>
      <c r="B43" s="50"/>
      <c r="C43" s="25" t="s">
        <v>21</v>
      </c>
      <c r="D43" s="6" t="s">
        <v>25</v>
      </c>
      <c r="E43" s="6" t="s">
        <v>25</v>
      </c>
      <c r="F43" s="6" t="s">
        <v>25</v>
      </c>
      <c r="G43" s="6" t="s">
        <v>25</v>
      </c>
      <c r="H43" s="6" t="s">
        <v>25</v>
      </c>
      <c r="I43" s="6" t="s">
        <v>25</v>
      </c>
      <c r="J43" s="6" t="s">
        <v>25</v>
      </c>
      <c r="K43" s="6"/>
      <c r="L43" s="15"/>
      <c r="M43" s="16"/>
    </row>
    <row r="44" spans="1:13" ht="12.75">
      <c r="A44" s="52"/>
      <c r="B44" s="50"/>
      <c r="C44" s="25" t="s">
        <v>22</v>
      </c>
      <c r="D44" s="31" t="s">
        <v>74</v>
      </c>
      <c r="E44" s="31" t="s">
        <v>93</v>
      </c>
      <c r="F44" s="31" t="s">
        <v>74</v>
      </c>
      <c r="G44" s="31" t="s">
        <v>74</v>
      </c>
      <c r="H44" s="31" t="s">
        <v>74</v>
      </c>
      <c r="I44" s="31" t="s">
        <v>111</v>
      </c>
      <c r="J44" s="31" t="s">
        <v>128</v>
      </c>
      <c r="K44" s="6"/>
      <c r="L44" s="15"/>
      <c r="M44" s="16"/>
    </row>
    <row r="45" spans="1:13" ht="12.75" customHeight="1">
      <c r="A45" s="52"/>
      <c r="B45" s="50"/>
      <c r="C45" s="25" t="s">
        <v>23</v>
      </c>
      <c r="D45" s="6" t="s">
        <v>26</v>
      </c>
      <c r="E45" s="6" t="s">
        <v>26</v>
      </c>
      <c r="F45" s="6" t="s">
        <v>26</v>
      </c>
      <c r="G45" s="6" t="s">
        <v>26</v>
      </c>
      <c r="H45" s="6" t="s">
        <v>26</v>
      </c>
      <c r="I45" s="6" t="s">
        <v>26</v>
      </c>
      <c r="J45" s="6" t="s">
        <v>26</v>
      </c>
      <c r="K45" s="6"/>
      <c r="L45" s="15"/>
      <c r="M45" s="16"/>
    </row>
    <row r="46" spans="1:13" s="5" customFormat="1" ht="12.75" customHeight="1">
      <c r="A46" s="52"/>
      <c r="B46" s="50"/>
      <c r="C46" s="25" t="s">
        <v>24</v>
      </c>
      <c r="D46" s="6" t="s">
        <v>17</v>
      </c>
      <c r="E46" s="6" t="s">
        <v>17</v>
      </c>
      <c r="F46" s="6" t="s">
        <v>17</v>
      </c>
      <c r="G46" s="6" t="s">
        <v>17</v>
      </c>
      <c r="H46" s="6" t="s">
        <v>17</v>
      </c>
      <c r="I46" s="6" t="s">
        <v>17</v>
      </c>
      <c r="J46" s="6" t="s">
        <v>17</v>
      </c>
      <c r="K46" s="6"/>
      <c r="L46" s="15"/>
      <c r="M46" s="16"/>
    </row>
    <row r="47" spans="1:13" s="8" customFormat="1" ht="12.75">
      <c r="A47" s="18"/>
      <c r="B47" s="4"/>
      <c r="C47" s="4"/>
      <c r="D47" s="19">
        <v>49</v>
      </c>
      <c r="E47" s="19">
        <v>46</v>
      </c>
      <c r="F47" s="19">
        <v>54</v>
      </c>
      <c r="G47" s="19">
        <v>28</v>
      </c>
      <c r="H47" s="17">
        <v>20</v>
      </c>
      <c r="I47" s="17">
        <v>60</v>
      </c>
      <c r="J47" s="17">
        <v>53</v>
      </c>
      <c r="K47" s="17"/>
      <c r="L47" s="15"/>
      <c r="M47" s="16"/>
    </row>
    <row r="48" spans="1:13" s="10" customFormat="1" ht="12.75">
      <c r="A48" s="4"/>
      <c r="B48" s="4"/>
      <c r="C48" s="4"/>
      <c r="D48" s="1"/>
      <c r="E48" s="1"/>
      <c r="F48" s="1"/>
      <c r="G48" s="1" t="s">
        <v>109</v>
      </c>
      <c r="H48" s="1" t="s">
        <v>110</v>
      </c>
      <c r="I48" s="1" t="s">
        <v>126</v>
      </c>
      <c r="J48" s="1" t="s">
        <v>127</v>
      </c>
      <c r="K48" s="1"/>
      <c r="L48"/>
      <c r="M48" s="8"/>
    </row>
    <row r="49" ht="11.25" customHeight="1"/>
    <row r="51" ht="12.75">
      <c r="N51" s="8"/>
    </row>
  </sheetData>
  <sheetProtection/>
  <mergeCells count="11">
    <mergeCell ref="A3:A4"/>
    <mergeCell ref="D3:K3"/>
    <mergeCell ref="B42:B46"/>
    <mergeCell ref="B39:B41"/>
    <mergeCell ref="A39:A46"/>
    <mergeCell ref="A37:M38"/>
    <mergeCell ref="A1:M1"/>
    <mergeCell ref="A2:G2"/>
    <mergeCell ref="H2:L2"/>
    <mergeCell ref="L3:L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125">
      <selection activeCell="K135" sqref="K135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88" t="s">
        <v>15</v>
      </c>
      <c r="B1" s="88"/>
      <c r="C1" s="88"/>
      <c r="D1" s="88"/>
      <c r="E1" s="88"/>
      <c r="F1" s="88"/>
      <c r="G1" s="37"/>
      <c r="H1" s="37"/>
    </row>
    <row r="2" spans="1:8" ht="13.5" customHeight="1">
      <c r="A2" s="89">
        <v>45340</v>
      </c>
      <c r="B2" s="90"/>
      <c r="C2" s="90"/>
      <c r="D2" s="89">
        <v>45340</v>
      </c>
      <c r="E2" s="90"/>
      <c r="F2" s="90"/>
      <c r="G2" s="4"/>
      <c r="H2" s="4"/>
    </row>
    <row r="3" spans="1:6" ht="13.5" customHeight="1">
      <c r="A3" s="90" t="s">
        <v>9</v>
      </c>
      <c r="B3" s="90"/>
      <c r="C3" s="90"/>
      <c r="D3" s="90" t="s">
        <v>10</v>
      </c>
      <c r="E3" s="90"/>
      <c r="F3" s="90"/>
    </row>
    <row r="4" spans="1:6" ht="12.75">
      <c r="A4" s="24" t="s">
        <v>1</v>
      </c>
      <c r="B4" s="24" t="s">
        <v>12</v>
      </c>
      <c r="C4" s="24" t="s">
        <v>13</v>
      </c>
      <c r="D4" s="24"/>
      <c r="E4" s="24" t="s">
        <v>12</v>
      </c>
      <c r="F4" s="24" t="s">
        <v>13</v>
      </c>
    </row>
    <row r="5" spans="1:11" ht="12.75" customHeight="1">
      <c r="A5" s="34" t="s">
        <v>78</v>
      </c>
      <c r="B5" s="35">
        <v>770</v>
      </c>
      <c r="C5" s="35">
        <f aca="true" t="shared" si="0" ref="C5:C19">ABS(767-B5)</f>
        <v>3</v>
      </c>
      <c r="D5" s="34" t="s">
        <v>72</v>
      </c>
      <c r="E5" s="34">
        <v>63</v>
      </c>
      <c r="F5" s="34">
        <f aca="true" t="shared" si="1" ref="F5:F19">ABS(48-E5)</f>
        <v>15</v>
      </c>
      <c r="H5" s="40"/>
      <c r="J5" s="40"/>
      <c r="K5" s="41"/>
    </row>
    <row r="6" spans="1:11" ht="15">
      <c r="A6" s="43" t="s">
        <v>83</v>
      </c>
      <c r="B6" s="42">
        <v>750</v>
      </c>
      <c r="C6" s="46">
        <f t="shared" si="0"/>
        <v>17</v>
      </c>
      <c r="D6" s="43" t="s">
        <v>71</v>
      </c>
      <c r="E6" s="32">
        <v>69</v>
      </c>
      <c r="F6" s="45">
        <f t="shared" si="1"/>
        <v>21</v>
      </c>
      <c r="H6" s="40"/>
      <c r="J6" s="40"/>
      <c r="K6" s="41"/>
    </row>
    <row r="7" spans="1:11" ht="15">
      <c r="A7" s="43" t="s">
        <v>29</v>
      </c>
      <c r="B7" s="30">
        <v>788</v>
      </c>
      <c r="C7" s="46">
        <f t="shared" si="0"/>
        <v>21</v>
      </c>
      <c r="D7" s="32" t="s">
        <v>32</v>
      </c>
      <c r="E7" s="32">
        <v>70</v>
      </c>
      <c r="F7" s="45">
        <f t="shared" si="1"/>
        <v>22</v>
      </c>
      <c r="H7" s="40"/>
      <c r="J7" s="40"/>
      <c r="K7" s="41"/>
    </row>
    <row r="8" spans="1:11" ht="15">
      <c r="A8" s="43" t="s">
        <v>71</v>
      </c>
      <c r="B8" s="30">
        <v>886</v>
      </c>
      <c r="C8" s="46">
        <f t="shared" si="0"/>
        <v>119</v>
      </c>
      <c r="D8" s="43" t="s">
        <v>83</v>
      </c>
      <c r="E8" s="45">
        <v>75</v>
      </c>
      <c r="F8" s="45">
        <f t="shared" si="1"/>
        <v>27</v>
      </c>
      <c r="H8" s="40"/>
      <c r="J8" s="40"/>
      <c r="K8" s="41"/>
    </row>
    <row r="9" spans="1:11" ht="15">
      <c r="A9" s="43" t="s">
        <v>72</v>
      </c>
      <c r="B9" s="42">
        <v>888</v>
      </c>
      <c r="C9" s="46">
        <f t="shared" si="0"/>
        <v>121</v>
      </c>
      <c r="D9" s="32" t="s">
        <v>80</v>
      </c>
      <c r="E9" s="43">
        <v>78</v>
      </c>
      <c r="F9" s="45">
        <f t="shared" si="1"/>
        <v>30</v>
      </c>
      <c r="H9" s="40"/>
      <c r="J9" s="40"/>
      <c r="K9" s="41"/>
    </row>
    <row r="10" spans="1:11" ht="15">
      <c r="A10" s="32" t="s">
        <v>76</v>
      </c>
      <c r="B10" s="33">
        <v>620</v>
      </c>
      <c r="C10" s="46">
        <f t="shared" si="0"/>
        <v>147</v>
      </c>
      <c r="D10" s="43" t="s">
        <v>73</v>
      </c>
      <c r="E10" s="43">
        <v>78</v>
      </c>
      <c r="F10" s="45">
        <f t="shared" si="1"/>
        <v>30</v>
      </c>
      <c r="H10" s="40"/>
      <c r="J10" s="40"/>
      <c r="K10" s="41"/>
    </row>
    <row r="11" spans="1:11" ht="15">
      <c r="A11" s="32" t="s">
        <v>80</v>
      </c>
      <c r="B11" s="33">
        <v>470</v>
      </c>
      <c r="C11" s="46">
        <f t="shared" si="0"/>
        <v>297</v>
      </c>
      <c r="D11" s="43" t="s">
        <v>29</v>
      </c>
      <c r="E11" s="32">
        <v>80</v>
      </c>
      <c r="F11" s="45">
        <f t="shared" si="1"/>
        <v>32</v>
      </c>
      <c r="H11" s="40"/>
      <c r="J11" s="40"/>
      <c r="K11" s="41"/>
    </row>
    <row r="12" spans="1:11" ht="15">
      <c r="A12" s="43" t="s">
        <v>73</v>
      </c>
      <c r="B12" s="42">
        <v>412</v>
      </c>
      <c r="C12" s="46">
        <f t="shared" si="0"/>
        <v>355</v>
      </c>
      <c r="D12" s="32" t="s">
        <v>30</v>
      </c>
      <c r="E12" s="43">
        <v>15</v>
      </c>
      <c r="F12" s="45">
        <f t="shared" si="1"/>
        <v>33</v>
      </c>
      <c r="H12" s="40"/>
      <c r="J12" s="40"/>
      <c r="K12" s="41"/>
    </row>
    <row r="13" spans="1:11" ht="15">
      <c r="A13" s="32" t="s">
        <v>30</v>
      </c>
      <c r="B13" s="30">
        <v>1250</v>
      </c>
      <c r="C13" s="46">
        <f t="shared" si="0"/>
        <v>483</v>
      </c>
      <c r="D13" s="32" t="s">
        <v>76</v>
      </c>
      <c r="E13" s="32">
        <v>82</v>
      </c>
      <c r="F13" s="45">
        <f t="shared" si="1"/>
        <v>34</v>
      </c>
      <c r="H13" s="40"/>
      <c r="J13" s="40"/>
      <c r="K13" s="41"/>
    </row>
    <row r="14" spans="1:11" ht="15">
      <c r="A14" s="43" t="s">
        <v>82</v>
      </c>
      <c r="B14" s="42">
        <v>243</v>
      </c>
      <c r="C14" s="46">
        <f t="shared" si="0"/>
        <v>524</v>
      </c>
      <c r="D14" s="43" t="s">
        <v>82</v>
      </c>
      <c r="E14" s="32">
        <v>89</v>
      </c>
      <c r="F14" s="45">
        <f t="shared" si="1"/>
        <v>41</v>
      </c>
      <c r="H14" s="40"/>
      <c r="J14" s="40"/>
      <c r="K14" s="41"/>
    </row>
    <row r="15" spans="1:11" ht="15">
      <c r="A15" s="45" t="s">
        <v>81</v>
      </c>
      <c r="B15" s="33">
        <v>201</v>
      </c>
      <c r="C15" s="46">
        <f t="shared" si="0"/>
        <v>566</v>
      </c>
      <c r="D15" s="45" t="s">
        <v>78</v>
      </c>
      <c r="E15" s="43">
        <v>90</v>
      </c>
      <c r="F15" s="45">
        <f t="shared" si="1"/>
        <v>42</v>
      </c>
      <c r="H15" s="40"/>
      <c r="J15" s="40"/>
      <c r="K15" s="41"/>
    </row>
    <row r="16" spans="1:11" ht="15">
      <c r="A16" s="32" t="s">
        <v>32</v>
      </c>
      <c r="B16" s="30">
        <v>180</v>
      </c>
      <c r="C16" s="46">
        <f t="shared" si="0"/>
        <v>587</v>
      </c>
      <c r="D16" s="45" t="s">
        <v>35</v>
      </c>
      <c r="E16" s="32">
        <v>95</v>
      </c>
      <c r="F16" s="45">
        <f t="shared" si="1"/>
        <v>47</v>
      </c>
      <c r="H16" s="40"/>
      <c r="J16" s="40"/>
      <c r="K16" s="41"/>
    </row>
    <row r="17" spans="1:11" ht="15">
      <c r="A17" s="45" t="s">
        <v>35</v>
      </c>
      <c r="B17" s="33">
        <v>140</v>
      </c>
      <c r="C17" s="46">
        <f t="shared" si="0"/>
        <v>627</v>
      </c>
      <c r="D17" s="43" t="s">
        <v>79</v>
      </c>
      <c r="E17" s="45">
        <v>0</v>
      </c>
      <c r="F17" s="45">
        <f t="shared" si="1"/>
        <v>48</v>
      </c>
      <c r="H17" s="40"/>
      <c r="J17" s="40"/>
      <c r="K17" s="41"/>
    </row>
    <row r="18" spans="1:11" ht="15">
      <c r="A18" s="43" t="s">
        <v>79</v>
      </c>
      <c r="B18" s="42">
        <v>0</v>
      </c>
      <c r="C18" s="46">
        <f t="shared" si="0"/>
        <v>767</v>
      </c>
      <c r="D18" s="32" t="s">
        <v>77</v>
      </c>
      <c r="E18" s="45">
        <v>0</v>
      </c>
      <c r="F18" s="45">
        <f t="shared" si="1"/>
        <v>48</v>
      </c>
      <c r="H18" s="40"/>
      <c r="J18" s="40"/>
      <c r="K18" s="41"/>
    </row>
    <row r="19" spans="1:6" ht="15">
      <c r="A19" s="32" t="s">
        <v>77</v>
      </c>
      <c r="B19" s="33">
        <v>0</v>
      </c>
      <c r="C19" s="46">
        <f t="shared" si="0"/>
        <v>767</v>
      </c>
      <c r="D19" s="45" t="s">
        <v>81</v>
      </c>
      <c r="E19" s="32">
        <v>100</v>
      </c>
      <c r="F19" s="45">
        <f t="shared" si="1"/>
        <v>52</v>
      </c>
    </row>
    <row r="20" spans="1:6" ht="12.75">
      <c r="A20" s="91" t="s">
        <v>14</v>
      </c>
      <c r="B20" s="92"/>
      <c r="C20" s="92"/>
      <c r="D20" s="92"/>
      <c r="E20" s="92"/>
      <c r="F20" s="93"/>
    </row>
    <row r="21" spans="1:8" ht="12.75">
      <c r="A21" s="70" t="s">
        <v>27</v>
      </c>
      <c r="B21" s="71"/>
      <c r="C21" s="72"/>
      <c r="D21" s="70" t="s">
        <v>28</v>
      </c>
      <c r="E21" s="71"/>
      <c r="F21" s="72"/>
      <c r="G21" s="38"/>
      <c r="H21" s="38"/>
    </row>
    <row r="22" spans="1:8" ht="12.75">
      <c r="A22" s="73"/>
      <c r="B22" s="74"/>
      <c r="C22" s="75"/>
      <c r="D22" s="73"/>
      <c r="E22" s="74"/>
      <c r="F22" s="75"/>
      <c r="G22" s="38"/>
      <c r="H22" s="38"/>
    </row>
    <row r="23" spans="1:8" ht="12.75">
      <c r="A23" s="82" t="s">
        <v>84</v>
      </c>
      <c r="B23" s="77"/>
      <c r="C23" s="78"/>
      <c r="D23" s="82" t="s">
        <v>85</v>
      </c>
      <c r="E23" s="83"/>
      <c r="F23" s="84"/>
      <c r="G23" s="39"/>
      <c r="H23" s="39"/>
    </row>
    <row r="24" spans="1:8" ht="12.75">
      <c r="A24" s="79"/>
      <c r="B24" s="80"/>
      <c r="C24" s="81"/>
      <c r="D24" s="85"/>
      <c r="E24" s="86"/>
      <c r="F24" s="87"/>
      <c r="G24" s="39"/>
      <c r="H24" s="39"/>
    </row>
    <row r="25" spans="1:6" ht="12.75">
      <c r="A25" s="88" t="s">
        <v>15</v>
      </c>
      <c r="B25" s="88"/>
      <c r="C25" s="88"/>
      <c r="D25" s="88"/>
      <c r="E25" s="88"/>
      <c r="F25" s="88"/>
    </row>
    <row r="26" spans="1:6" ht="12.75">
      <c r="A26" s="89">
        <v>45347</v>
      </c>
      <c r="B26" s="90"/>
      <c r="C26" s="90"/>
      <c r="D26" s="89">
        <v>45347</v>
      </c>
      <c r="E26" s="90"/>
      <c r="F26" s="90"/>
    </row>
    <row r="27" spans="1:6" ht="12.75">
      <c r="A27" s="90" t="s">
        <v>9</v>
      </c>
      <c r="B27" s="90"/>
      <c r="C27" s="90"/>
      <c r="D27" s="90" t="s">
        <v>10</v>
      </c>
      <c r="E27" s="90"/>
      <c r="F27" s="90"/>
    </row>
    <row r="28" spans="1:6" ht="12.75">
      <c r="A28" s="48" t="s">
        <v>1</v>
      </c>
      <c r="B28" s="48" t="s">
        <v>12</v>
      </c>
      <c r="C28" s="48" t="s">
        <v>13</v>
      </c>
      <c r="D28" s="24"/>
      <c r="E28" s="24" t="s">
        <v>12</v>
      </c>
      <c r="F28" s="24" t="s">
        <v>13</v>
      </c>
    </row>
    <row r="29" spans="1:6" ht="15">
      <c r="A29" s="34" t="s">
        <v>88</v>
      </c>
      <c r="B29" s="35">
        <v>1952</v>
      </c>
      <c r="C29" s="35">
        <f aca="true" t="shared" si="2" ref="C29:C43">ABS(1952-B29)</f>
        <v>0</v>
      </c>
      <c r="D29" s="34" t="s">
        <v>76</v>
      </c>
      <c r="E29" s="34">
        <v>1962</v>
      </c>
      <c r="F29" s="34">
        <f aca="true" t="shared" si="3" ref="F29:F43">ABS(1966-E29)</f>
        <v>4</v>
      </c>
    </row>
    <row r="30" spans="1:6" ht="15">
      <c r="A30" s="32" t="s">
        <v>32</v>
      </c>
      <c r="B30" s="33">
        <v>1953</v>
      </c>
      <c r="C30" s="46">
        <f t="shared" si="2"/>
        <v>1</v>
      </c>
      <c r="D30" s="43" t="s">
        <v>29</v>
      </c>
      <c r="E30" s="43">
        <v>1970</v>
      </c>
      <c r="F30" s="45">
        <f t="shared" si="3"/>
        <v>4</v>
      </c>
    </row>
    <row r="31" spans="1:6" ht="15">
      <c r="A31" s="43" t="s">
        <v>71</v>
      </c>
      <c r="B31" s="42">
        <v>1953</v>
      </c>
      <c r="C31" s="46">
        <f t="shared" si="2"/>
        <v>1</v>
      </c>
      <c r="D31" s="45" t="s">
        <v>35</v>
      </c>
      <c r="E31" s="32">
        <v>1958</v>
      </c>
      <c r="F31" s="45">
        <f t="shared" si="3"/>
        <v>8</v>
      </c>
    </row>
    <row r="32" spans="1:6" ht="15">
      <c r="A32" s="43" t="s">
        <v>73</v>
      </c>
      <c r="B32" s="42">
        <v>1955</v>
      </c>
      <c r="C32" s="46">
        <f t="shared" si="2"/>
        <v>3</v>
      </c>
      <c r="D32" s="43" t="s">
        <v>88</v>
      </c>
      <c r="E32" s="45">
        <v>1957</v>
      </c>
      <c r="F32" s="45">
        <f t="shared" si="3"/>
        <v>9</v>
      </c>
    </row>
    <row r="33" spans="1:6" ht="15">
      <c r="A33" s="45" t="s">
        <v>35</v>
      </c>
      <c r="B33" s="30">
        <v>1955</v>
      </c>
      <c r="C33" s="46">
        <f t="shared" si="2"/>
        <v>3</v>
      </c>
      <c r="D33" s="43" t="s">
        <v>82</v>
      </c>
      <c r="E33" s="45">
        <v>1955</v>
      </c>
      <c r="F33" s="45">
        <f t="shared" si="3"/>
        <v>11</v>
      </c>
    </row>
    <row r="34" spans="1:6" ht="15">
      <c r="A34" s="43" t="s">
        <v>29</v>
      </c>
      <c r="B34" s="42">
        <v>1956</v>
      </c>
      <c r="C34" s="46">
        <f t="shared" si="2"/>
        <v>4</v>
      </c>
      <c r="D34" s="32" t="s">
        <v>32</v>
      </c>
      <c r="E34" s="43">
        <v>1980</v>
      </c>
      <c r="F34" s="45">
        <f t="shared" si="3"/>
        <v>14</v>
      </c>
    </row>
    <row r="35" spans="1:6" ht="15">
      <c r="A35" s="45" t="s">
        <v>87</v>
      </c>
      <c r="B35" s="42">
        <v>1956</v>
      </c>
      <c r="C35" s="46">
        <f t="shared" si="2"/>
        <v>4</v>
      </c>
      <c r="D35" s="45" t="s">
        <v>87</v>
      </c>
      <c r="E35" s="45">
        <v>1982</v>
      </c>
      <c r="F35" s="45">
        <f t="shared" si="3"/>
        <v>16</v>
      </c>
    </row>
    <row r="36" spans="1:6" ht="15">
      <c r="A36" s="32" t="s">
        <v>76</v>
      </c>
      <c r="B36" s="30">
        <v>1957</v>
      </c>
      <c r="C36" s="46">
        <f t="shared" si="2"/>
        <v>5</v>
      </c>
      <c r="D36" s="45" t="s">
        <v>92</v>
      </c>
      <c r="E36" s="43">
        <v>1930</v>
      </c>
      <c r="F36" s="45">
        <f t="shared" si="3"/>
        <v>36</v>
      </c>
    </row>
    <row r="37" spans="1:6" ht="15">
      <c r="A37" s="32" t="s">
        <v>30</v>
      </c>
      <c r="B37" s="33">
        <v>1957</v>
      </c>
      <c r="C37" s="46">
        <f t="shared" si="2"/>
        <v>5</v>
      </c>
      <c r="D37" s="43" t="s">
        <v>73</v>
      </c>
      <c r="E37" s="32">
        <v>1929</v>
      </c>
      <c r="F37" s="45">
        <f t="shared" si="3"/>
        <v>37</v>
      </c>
    </row>
    <row r="38" spans="1:6" ht="15">
      <c r="A38" s="32" t="s">
        <v>86</v>
      </c>
      <c r="B38" s="33">
        <v>1958</v>
      </c>
      <c r="C38" s="46">
        <f t="shared" si="2"/>
        <v>6</v>
      </c>
      <c r="D38" s="43" t="s">
        <v>91</v>
      </c>
      <c r="E38" s="32">
        <v>1929</v>
      </c>
      <c r="F38" s="45">
        <f t="shared" si="3"/>
        <v>37</v>
      </c>
    </row>
    <row r="39" spans="1:6" ht="15">
      <c r="A39" s="43" t="s">
        <v>91</v>
      </c>
      <c r="B39" s="33">
        <v>1959</v>
      </c>
      <c r="C39" s="46">
        <f t="shared" si="2"/>
        <v>7</v>
      </c>
      <c r="D39" s="32" t="s">
        <v>30</v>
      </c>
      <c r="E39" s="32">
        <v>1907</v>
      </c>
      <c r="F39" s="45">
        <f t="shared" si="3"/>
        <v>59</v>
      </c>
    </row>
    <row r="40" spans="1:6" ht="15">
      <c r="A40" s="45" t="s">
        <v>92</v>
      </c>
      <c r="B40" s="46">
        <v>1961</v>
      </c>
      <c r="C40" s="46">
        <f t="shared" si="2"/>
        <v>9</v>
      </c>
      <c r="D40" s="43" t="s">
        <v>89</v>
      </c>
      <c r="E40" s="32">
        <v>1903</v>
      </c>
      <c r="F40" s="45">
        <f t="shared" si="3"/>
        <v>63</v>
      </c>
    </row>
    <row r="41" spans="1:6" ht="15">
      <c r="A41" s="43" t="s">
        <v>89</v>
      </c>
      <c r="B41" s="33">
        <v>1961</v>
      </c>
      <c r="C41" s="46">
        <f t="shared" si="2"/>
        <v>9</v>
      </c>
      <c r="D41" s="43" t="s">
        <v>71</v>
      </c>
      <c r="E41" s="43">
        <v>1901</v>
      </c>
      <c r="F41" s="45">
        <f t="shared" si="3"/>
        <v>65</v>
      </c>
    </row>
    <row r="42" spans="1:6" ht="15">
      <c r="A42" s="43" t="s">
        <v>82</v>
      </c>
      <c r="B42" s="30">
        <v>1964</v>
      </c>
      <c r="C42" s="46">
        <f t="shared" si="2"/>
        <v>12</v>
      </c>
      <c r="D42" s="32" t="s">
        <v>90</v>
      </c>
      <c r="E42" s="32">
        <v>1850</v>
      </c>
      <c r="F42" s="45">
        <f t="shared" si="3"/>
        <v>116</v>
      </c>
    </row>
    <row r="43" spans="1:6" ht="15">
      <c r="A43" s="32" t="s">
        <v>90</v>
      </c>
      <c r="B43" s="30">
        <v>1970</v>
      </c>
      <c r="C43" s="46">
        <f t="shared" si="2"/>
        <v>18</v>
      </c>
      <c r="D43" s="32" t="s">
        <v>86</v>
      </c>
      <c r="E43" s="32">
        <v>1650</v>
      </c>
      <c r="F43" s="45">
        <f t="shared" si="3"/>
        <v>316</v>
      </c>
    </row>
    <row r="44" spans="1:6" ht="12.75">
      <c r="A44" s="91" t="s">
        <v>14</v>
      </c>
      <c r="B44" s="92"/>
      <c r="C44" s="92"/>
      <c r="D44" s="92"/>
      <c r="E44" s="92"/>
      <c r="F44" s="93"/>
    </row>
    <row r="45" spans="1:6" ht="12.75">
      <c r="A45" s="70" t="s">
        <v>27</v>
      </c>
      <c r="B45" s="71"/>
      <c r="C45" s="72"/>
      <c r="D45" s="70" t="s">
        <v>28</v>
      </c>
      <c r="E45" s="71"/>
      <c r="F45" s="72"/>
    </row>
    <row r="46" spans="1:6" ht="12.75">
      <c r="A46" s="73"/>
      <c r="B46" s="74"/>
      <c r="C46" s="75"/>
      <c r="D46" s="73"/>
      <c r="E46" s="74"/>
      <c r="F46" s="75"/>
    </row>
    <row r="47" spans="1:6" ht="12.75">
      <c r="A47" s="76" t="s">
        <v>94</v>
      </c>
      <c r="B47" s="77"/>
      <c r="C47" s="78"/>
      <c r="D47" s="82" t="s">
        <v>89</v>
      </c>
      <c r="E47" s="83"/>
      <c r="F47" s="84"/>
    </row>
    <row r="48" spans="1:6" ht="12.75">
      <c r="A48" s="79"/>
      <c r="B48" s="80"/>
      <c r="C48" s="81"/>
      <c r="D48" s="85"/>
      <c r="E48" s="86"/>
      <c r="F48" s="87"/>
    </row>
    <row r="49" spans="1:6" ht="12.75">
      <c r="A49" s="88" t="s">
        <v>15</v>
      </c>
      <c r="B49" s="88"/>
      <c r="C49" s="88"/>
      <c r="D49" s="88"/>
      <c r="E49" s="88"/>
      <c r="F49" s="88"/>
    </row>
    <row r="50" spans="1:6" ht="12.75">
      <c r="A50" s="89">
        <v>45354</v>
      </c>
      <c r="B50" s="90"/>
      <c r="C50" s="90"/>
      <c r="D50" s="89">
        <v>12481</v>
      </c>
      <c r="E50" s="90"/>
      <c r="F50" s="90"/>
    </row>
    <row r="51" spans="1:6" ht="12.75">
      <c r="A51" s="90" t="s">
        <v>9</v>
      </c>
      <c r="B51" s="90"/>
      <c r="C51" s="90"/>
      <c r="D51" s="90" t="s">
        <v>10</v>
      </c>
      <c r="E51" s="90"/>
      <c r="F51" s="90"/>
    </row>
    <row r="52" spans="1:6" ht="12.75">
      <c r="A52" s="48" t="s">
        <v>1</v>
      </c>
      <c r="B52" s="48" t="s">
        <v>12</v>
      </c>
      <c r="C52" s="48" t="s">
        <v>13</v>
      </c>
      <c r="D52" s="24"/>
      <c r="E52" s="24" t="s">
        <v>12</v>
      </c>
      <c r="F52" s="24" t="s">
        <v>13</v>
      </c>
    </row>
    <row r="53" spans="1:6" ht="15">
      <c r="A53" s="34" t="s">
        <v>73</v>
      </c>
      <c r="B53" s="35">
        <v>4.8</v>
      </c>
      <c r="C53" s="35">
        <f aca="true" t="shared" si="4" ref="C53:C65">ABS(4.4-B53)</f>
        <v>0.39999999999999947</v>
      </c>
      <c r="D53" s="34" t="s">
        <v>80</v>
      </c>
      <c r="E53" s="34">
        <v>43</v>
      </c>
      <c r="F53" s="34">
        <f aca="true" t="shared" si="5" ref="F53:F65">ABS(45-E53)</f>
        <v>2</v>
      </c>
    </row>
    <row r="54" spans="1:6" ht="15">
      <c r="A54" s="45" t="s">
        <v>80</v>
      </c>
      <c r="B54" s="42">
        <v>5.2</v>
      </c>
      <c r="C54" s="46">
        <f t="shared" si="4"/>
        <v>0.7999999999999998</v>
      </c>
      <c r="D54" s="43" t="s">
        <v>29</v>
      </c>
      <c r="E54" s="45">
        <v>49</v>
      </c>
      <c r="F54" s="45">
        <f t="shared" si="5"/>
        <v>4</v>
      </c>
    </row>
    <row r="55" spans="1:6" ht="15">
      <c r="A55" s="32" t="s">
        <v>32</v>
      </c>
      <c r="B55" s="33">
        <v>5.25</v>
      </c>
      <c r="C55" s="46">
        <f t="shared" si="4"/>
        <v>0.8499999999999996</v>
      </c>
      <c r="D55" s="43" t="s">
        <v>98</v>
      </c>
      <c r="E55" s="43">
        <v>28</v>
      </c>
      <c r="F55" s="45">
        <f t="shared" si="5"/>
        <v>17</v>
      </c>
    </row>
    <row r="56" spans="1:6" ht="15">
      <c r="A56" s="43" t="s">
        <v>29</v>
      </c>
      <c r="B56" s="42">
        <v>2.5</v>
      </c>
      <c r="C56" s="46">
        <f t="shared" si="4"/>
        <v>1.9000000000000004</v>
      </c>
      <c r="D56" s="43" t="s">
        <v>101</v>
      </c>
      <c r="E56" s="45">
        <v>27</v>
      </c>
      <c r="F56" s="45">
        <f t="shared" si="5"/>
        <v>18</v>
      </c>
    </row>
    <row r="57" spans="1:6" ht="15">
      <c r="A57" s="43" t="s">
        <v>101</v>
      </c>
      <c r="B57" s="33">
        <v>7</v>
      </c>
      <c r="C57" s="46">
        <f t="shared" si="4"/>
        <v>2.5999999999999996</v>
      </c>
      <c r="D57" s="45" t="s">
        <v>92</v>
      </c>
      <c r="E57" s="43">
        <v>26</v>
      </c>
      <c r="F57" s="45">
        <f t="shared" si="5"/>
        <v>19</v>
      </c>
    </row>
    <row r="58" spans="1:6" ht="15">
      <c r="A58" s="45" t="s">
        <v>92</v>
      </c>
      <c r="B58" s="46">
        <v>8.6</v>
      </c>
      <c r="C58" s="46">
        <f t="shared" si="4"/>
        <v>4.199999999999999</v>
      </c>
      <c r="D58" s="32" t="s">
        <v>100</v>
      </c>
      <c r="E58" s="43">
        <v>21</v>
      </c>
      <c r="F58" s="45">
        <f t="shared" si="5"/>
        <v>24</v>
      </c>
    </row>
    <row r="59" spans="1:6" ht="15">
      <c r="A59" s="45" t="s">
        <v>99</v>
      </c>
      <c r="B59" s="46">
        <v>8.7</v>
      </c>
      <c r="C59" s="46">
        <f t="shared" si="4"/>
        <v>4.299999999999999</v>
      </c>
      <c r="D59" s="43" t="s">
        <v>97</v>
      </c>
      <c r="E59" s="32">
        <v>20</v>
      </c>
      <c r="F59" s="45">
        <f t="shared" si="5"/>
        <v>25</v>
      </c>
    </row>
    <row r="60" spans="1:6" ht="15">
      <c r="A60" s="43" t="s">
        <v>98</v>
      </c>
      <c r="B60" s="33">
        <v>10</v>
      </c>
      <c r="C60" s="46">
        <f t="shared" si="4"/>
        <v>5.6</v>
      </c>
      <c r="D60" s="45" t="s">
        <v>35</v>
      </c>
      <c r="E60" s="32">
        <v>12</v>
      </c>
      <c r="F60" s="45">
        <f t="shared" si="5"/>
        <v>33</v>
      </c>
    </row>
    <row r="61" spans="1:6" ht="15">
      <c r="A61" s="32" t="s">
        <v>30</v>
      </c>
      <c r="B61" s="33">
        <v>10.3</v>
      </c>
      <c r="C61" s="46">
        <f t="shared" si="4"/>
        <v>5.9</v>
      </c>
      <c r="D61" s="45" t="s">
        <v>99</v>
      </c>
      <c r="E61" s="45">
        <v>11</v>
      </c>
      <c r="F61" s="45">
        <f t="shared" si="5"/>
        <v>34</v>
      </c>
    </row>
    <row r="62" spans="1:6" ht="15">
      <c r="A62" s="32" t="s">
        <v>76</v>
      </c>
      <c r="B62" s="30">
        <v>12.5</v>
      </c>
      <c r="C62" s="46">
        <f t="shared" si="4"/>
        <v>8.1</v>
      </c>
      <c r="D62" s="32" t="s">
        <v>32</v>
      </c>
      <c r="E62" s="32">
        <v>10</v>
      </c>
      <c r="F62" s="45">
        <f t="shared" si="5"/>
        <v>35</v>
      </c>
    </row>
    <row r="63" spans="1:6" ht="15">
      <c r="A63" s="43" t="s">
        <v>97</v>
      </c>
      <c r="B63" s="42">
        <v>12.8</v>
      </c>
      <c r="C63" s="46">
        <f t="shared" si="4"/>
        <v>8.4</v>
      </c>
      <c r="D63" s="43" t="s">
        <v>73</v>
      </c>
      <c r="E63" s="45">
        <v>8</v>
      </c>
      <c r="F63" s="45">
        <f t="shared" si="5"/>
        <v>37</v>
      </c>
    </row>
    <row r="64" spans="1:6" ht="15">
      <c r="A64" s="45" t="s">
        <v>35</v>
      </c>
      <c r="B64" s="30">
        <v>18</v>
      </c>
      <c r="C64" s="46">
        <f t="shared" si="4"/>
        <v>13.6</v>
      </c>
      <c r="D64" s="32" t="s">
        <v>76</v>
      </c>
      <c r="E64" s="32">
        <v>6</v>
      </c>
      <c r="F64" s="45">
        <f t="shared" si="5"/>
        <v>39</v>
      </c>
    </row>
    <row r="65" spans="1:6" ht="15">
      <c r="A65" s="32" t="s">
        <v>100</v>
      </c>
      <c r="B65" s="33">
        <v>18.6</v>
      </c>
      <c r="C65" s="46">
        <f t="shared" si="4"/>
        <v>14.200000000000001</v>
      </c>
      <c r="D65" s="32" t="s">
        <v>30</v>
      </c>
      <c r="E65" s="32">
        <v>4</v>
      </c>
      <c r="F65" s="45">
        <f t="shared" si="5"/>
        <v>41</v>
      </c>
    </row>
    <row r="66" spans="1:6" ht="15">
      <c r="A66" s="43"/>
      <c r="B66" s="30"/>
      <c r="C66" s="46"/>
      <c r="D66" s="32"/>
      <c r="E66" s="32"/>
      <c r="F66" s="45"/>
    </row>
    <row r="67" spans="1:6" ht="15">
      <c r="A67" s="32"/>
      <c r="B67" s="30"/>
      <c r="C67" s="46"/>
      <c r="D67" s="32"/>
      <c r="E67" s="32"/>
      <c r="F67" s="45"/>
    </row>
    <row r="68" spans="1:6" ht="12.75">
      <c r="A68" s="91" t="s">
        <v>14</v>
      </c>
      <c r="B68" s="92"/>
      <c r="C68" s="92"/>
      <c r="D68" s="92"/>
      <c r="E68" s="92"/>
      <c r="F68" s="93"/>
    </row>
    <row r="69" spans="1:6" ht="12.75">
      <c r="A69" s="70" t="s">
        <v>27</v>
      </c>
      <c r="B69" s="71"/>
      <c r="C69" s="72"/>
      <c r="D69" s="70" t="s">
        <v>28</v>
      </c>
      <c r="E69" s="71"/>
      <c r="F69" s="72"/>
    </row>
    <row r="70" spans="1:6" ht="12.75">
      <c r="A70" s="73"/>
      <c r="B70" s="74"/>
      <c r="C70" s="75"/>
      <c r="D70" s="73"/>
      <c r="E70" s="74"/>
      <c r="F70" s="75"/>
    </row>
    <row r="71" spans="1:6" ht="12.75">
      <c r="A71" s="76" t="s">
        <v>103</v>
      </c>
      <c r="B71" s="77"/>
      <c r="C71" s="78"/>
      <c r="D71" s="82" t="s">
        <v>102</v>
      </c>
      <c r="E71" s="83"/>
      <c r="F71" s="84"/>
    </row>
    <row r="72" spans="1:6" ht="12.75">
      <c r="A72" s="79"/>
      <c r="B72" s="80"/>
      <c r="C72" s="81"/>
      <c r="D72" s="85"/>
      <c r="E72" s="86"/>
      <c r="F72" s="87"/>
    </row>
    <row r="73" spans="1:6" ht="12.75">
      <c r="A73" s="88" t="s">
        <v>15</v>
      </c>
      <c r="B73" s="88"/>
      <c r="C73" s="88"/>
      <c r="D73" s="88"/>
      <c r="E73" s="88"/>
      <c r="F73" s="88"/>
    </row>
    <row r="74" spans="1:6" ht="12.75">
      <c r="A74" s="89">
        <v>45361</v>
      </c>
      <c r="B74" s="90"/>
      <c r="C74" s="90"/>
      <c r="D74" s="89">
        <v>45361</v>
      </c>
      <c r="E74" s="90"/>
      <c r="F74" s="90"/>
    </row>
    <row r="75" spans="1:6" ht="12.75">
      <c r="A75" s="90" t="s">
        <v>9</v>
      </c>
      <c r="B75" s="90"/>
      <c r="C75" s="90"/>
      <c r="D75" s="90" t="s">
        <v>10</v>
      </c>
      <c r="E75" s="90"/>
      <c r="F75" s="90"/>
    </row>
    <row r="76" spans="1:6" ht="12.75">
      <c r="A76" s="48" t="s">
        <v>1</v>
      </c>
      <c r="B76" s="48" t="s">
        <v>12</v>
      </c>
      <c r="C76" s="48" t="s">
        <v>13</v>
      </c>
      <c r="D76" s="24"/>
      <c r="E76" s="24" t="s">
        <v>12</v>
      </c>
      <c r="F76" s="24" t="s">
        <v>13</v>
      </c>
    </row>
    <row r="77" spans="1:6" ht="15">
      <c r="A77" s="34" t="s">
        <v>80</v>
      </c>
      <c r="B77" s="35">
        <v>52</v>
      </c>
      <c r="C77" s="35">
        <f aca="true" t="shared" si="6" ref="C77:C84">ABS(55-B77)</f>
        <v>3</v>
      </c>
      <c r="D77" s="34" t="s">
        <v>35</v>
      </c>
      <c r="E77" s="34">
        <v>21</v>
      </c>
      <c r="F77" s="34">
        <f aca="true" t="shared" si="7" ref="F77:F84">ABS(19-E77)</f>
        <v>2</v>
      </c>
    </row>
    <row r="78" spans="1:6" ht="15">
      <c r="A78" s="32" t="s">
        <v>30</v>
      </c>
      <c r="B78" s="33">
        <v>50</v>
      </c>
      <c r="C78" s="46">
        <f t="shared" si="6"/>
        <v>5</v>
      </c>
      <c r="D78" s="32" t="s">
        <v>30</v>
      </c>
      <c r="E78" s="45">
        <v>16.5</v>
      </c>
      <c r="F78" s="45">
        <f t="shared" si="7"/>
        <v>2.5</v>
      </c>
    </row>
    <row r="79" spans="1:6" ht="15">
      <c r="A79" s="43" t="s">
        <v>29</v>
      </c>
      <c r="B79" s="42">
        <v>63</v>
      </c>
      <c r="C79" s="46">
        <f t="shared" si="6"/>
        <v>8</v>
      </c>
      <c r="D79" s="45" t="s">
        <v>73</v>
      </c>
      <c r="E79" s="32">
        <v>16</v>
      </c>
      <c r="F79" s="45">
        <f t="shared" si="7"/>
        <v>3</v>
      </c>
    </row>
    <row r="80" spans="1:6" ht="15">
      <c r="A80" s="45" t="s">
        <v>106</v>
      </c>
      <c r="B80" s="46">
        <v>75</v>
      </c>
      <c r="C80" s="46">
        <f t="shared" si="6"/>
        <v>20</v>
      </c>
      <c r="D80" s="43" t="s">
        <v>29</v>
      </c>
      <c r="E80" s="43">
        <v>14.2</v>
      </c>
      <c r="F80" s="45">
        <f t="shared" si="7"/>
        <v>4.800000000000001</v>
      </c>
    </row>
    <row r="81" spans="1:6" ht="15">
      <c r="A81" s="32" t="s">
        <v>32</v>
      </c>
      <c r="B81" s="33">
        <v>80</v>
      </c>
      <c r="C81" s="46">
        <f t="shared" si="6"/>
        <v>25</v>
      </c>
      <c r="D81" s="45" t="s">
        <v>80</v>
      </c>
      <c r="E81" s="45">
        <v>14</v>
      </c>
      <c r="F81" s="45">
        <f t="shared" si="7"/>
        <v>5</v>
      </c>
    </row>
    <row r="82" spans="1:6" ht="15">
      <c r="A82" s="45" t="s">
        <v>35</v>
      </c>
      <c r="B82" s="30">
        <v>82</v>
      </c>
      <c r="C82" s="46">
        <f t="shared" si="6"/>
        <v>27</v>
      </c>
      <c r="D82" s="45" t="s">
        <v>106</v>
      </c>
      <c r="E82" s="45">
        <v>12</v>
      </c>
      <c r="F82" s="45">
        <f t="shared" si="7"/>
        <v>7</v>
      </c>
    </row>
    <row r="83" spans="1:6" ht="15">
      <c r="A83" s="32" t="s">
        <v>105</v>
      </c>
      <c r="B83" s="33">
        <v>110</v>
      </c>
      <c r="C83" s="46">
        <f t="shared" si="6"/>
        <v>55</v>
      </c>
      <c r="D83" s="32" t="s">
        <v>105</v>
      </c>
      <c r="E83" s="32">
        <v>12</v>
      </c>
      <c r="F83" s="45">
        <f t="shared" si="7"/>
        <v>7</v>
      </c>
    </row>
    <row r="84" spans="1:6" ht="15">
      <c r="A84" s="45" t="s">
        <v>73</v>
      </c>
      <c r="B84" s="46">
        <v>210</v>
      </c>
      <c r="C84" s="46">
        <f t="shared" si="6"/>
        <v>155</v>
      </c>
      <c r="D84" s="32" t="s">
        <v>32</v>
      </c>
      <c r="E84" s="43">
        <v>8</v>
      </c>
      <c r="F84" s="45">
        <f t="shared" si="7"/>
        <v>11</v>
      </c>
    </row>
    <row r="85" spans="1:6" ht="15">
      <c r="A85" s="43"/>
      <c r="B85" s="33"/>
      <c r="C85" s="46"/>
      <c r="D85" s="45"/>
      <c r="E85" s="45"/>
      <c r="F85" s="45"/>
    </row>
    <row r="86" spans="1:6" ht="15">
      <c r="A86" s="45"/>
      <c r="B86" s="46"/>
      <c r="C86" s="46"/>
      <c r="D86" s="32"/>
      <c r="E86" s="32"/>
      <c r="F86" s="45"/>
    </row>
    <row r="87" spans="1:6" ht="15">
      <c r="A87" s="43"/>
      <c r="B87" s="33"/>
      <c r="C87" s="46"/>
      <c r="D87" s="43"/>
      <c r="E87" s="45"/>
      <c r="F87" s="45"/>
    </row>
    <row r="88" spans="1:6" ht="15">
      <c r="A88" s="32"/>
      <c r="B88" s="30"/>
      <c r="C88" s="46"/>
      <c r="D88" s="32"/>
      <c r="E88" s="32"/>
      <c r="F88" s="45"/>
    </row>
    <row r="89" spans="1:6" ht="15">
      <c r="A89" s="43"/>
      <c r="B89" s="42"/>
      <c r="C89" s="46"/>
      <c r="D89" s="32"/>
      <c r="E89" s="32"/>
      <c r="F89" s="45"/>
    </row>
    <row r="90" spans="1:6" ht="15">
      <c r="A90" s="43"/>
      <c r="B90" s="30"/>
      <c r="C90" s="46"/>
      <c r="D90" s="32"/>
      <c r="E90" s="32"/>
      <c r="F90" s="45"/>
    </row>
    <row r="91" spans="1:6" ht="15">
      <c r="A91" s="32"/>
      <c r="B91" s="30"/>
      <c r="C91" s="46"/>
      <c r="D91" s="32"/>
      <c r="E91" s="32"/>
      <c r="F91" s="45"/>
    </row>
    <row r="92" spans="1:6" ht="12.75">
      <c r="A92" s="91" t="s">
        <v>14</v>
      </c>
      <c r="B92" s="92"/>
      <c r="C92" s="92"/>
      <c r="D92" s="92"/>
      <c r="E92" s="92"/>
      <c r="F92" s="93"/>
    </row>
    <row r="93" spans="1:6" ht="12.75">
      <c r="A93" s="70" t="s">
        <v>27</v>
      </c>
      <c r="B93" s="71"/>
      <c r="C93" s="72"/>
      <c r="D93" s="70" t="s">
        <v>28</v>
      </c>
      <c r="E93" s="71"/>
      <c r="F93" s="72"/>
    </row>
    <row r="94" spans="1:6" ht="12.75">
      <c r="A94" s="73"/>
      <c r="B94" s="74"/>
      <c r="C94" s="75"/>
      <c r="D94" s="73"/>
      <c r="E94" s="74"/>
      <c r="F94" s="75"/>
    </row>
    <row r="95" spans="1:6" ht="12.75">
      <c r="A95" s="76" t="s">
        <v>107</v>
      </c>
      <c r="B95" s="77"/>
      <c r="C95" s="78"/>
      <c r="D95" s="82" t="s">
        <v>108</v>
      </c>
      <c r="E95" s="83"/>
      <c r="F95" s="84"/>
    </row>
    <row r="96" spans="1:6" ht="12.75">
      <c r="A96" s="79"/>
      <c r="B96" s="80"/>
      <c r="C96" s="81"/>
      <c r="D96" s="85"/>
      <c r="E96" s="86"/>
      <c r="F96" s="87"/>
    </row>
    <row r="97" spans="1:6" ht="12.75">
      <c r="A97" s="88" t="s">
        <v>15</v>
      </c>
      <c r="B97" s="88"/>
      <c r="C97" s="88"/>
      <c r="D97" s="88"/>
      <c r="E97" s="88"/>
      <c r="F97" s="88"/>
    </row>
    <row r="98" spans="1:6" ht="12.75">
      <c r="A98" s="89">
        <v>45375</v>
      </c>
      <c r="B98" s="90"/>
      <c r="C98" s="90"/>
      <c r="D98" s="89">
        <v>45375</v>
      </c>
      <c r="E98" s="90"/>
      <c r="F98" s="90"/>
    </row>
    <row r="99" spans="1:6" ht="12.75">
      <c r="A99" s="90" t="s">
        <v>9</v>
      </c>
      <c r="B99" s="90"/>
      <c r="C99" s="90"/>
      <c r="D99" s="90" t="s">
        <v>10</v>
      </c>
      <c r="E99" s="90"/>
      <c r="F99" s="90"/>
    </row>
    <row r="100" spans="1:6" ht="12.75">
      <c r="A100" s="48" t="s">
        <v>1</v>
      </c>
      <c r="B100" s="48" t="s">
        <v>12</v>
      </c>
      <c r="C100" s="48" t="s">
        <v>13</v>
      </c>
      <c r="D100" s="24"/>
      <c r="E100" s="24" t="s">
        <v>12</v>
      </c>
      <c r="F100" s="24" t="s">
        <v>13</v>
      </c>
    </row>
    <row r="101" spans="1:6" ht="15">
      <c r="A101" s="34" t="s">
        <v>118</v>
      </c>
      <c r="B101" s="35">
        <v>40</v>
      </c>
      <c r="C101" s="35">
        <f aca="true" t="shared" si="8" ref="C101:C116">ABS(31-B101)</f>
        <v>9</v>
      </c>
      <c r="D101" s="34" t="s">
        <v>30</v>
      </c>
      <c r="E101" s="34">
        <v>3000</v>
      </c>
      <c r="F101" s="34">
        <f aca="true" t="shared" si="9" ref="F101:F116">ABS(2915-E101)</f>
        <v>85</v>
      </c>
    </row>
    <row r="102" spans="1:6" ht="15">
      <c r="A102" s="43" t="s">
        <v>30</v>
      </c>
      <c r="B102" s="42">
        <v>20</v>
      </c>
      <c r="C102" s="46">
        <f t="shared" si="8"/>
        <v>11</v>
      </c>
      <c r="D102" s="32" t="s">
        <v>119</v>
      </c>
      <c r="E102" s="45">
        <v>3150</v>
      </c>
      <c r="F102" s="43">
        <f t="shared" si="9"/>
        <v>235</v>
      </c>
    </row>
    <row r="103" spans="1:6" ht="15">
      <c r="A103" s="43" t="s">
        <v>116</v>
      </c>
      <c r="B103" s="42">
        <v>19</v>
      </c>
      <c r="C103" s="46">
        <f t="shared" si="8"/>
        <v>12</v>
      </c>
      <c r="D103" s="32" t="s">
        <v>122</v>
      </c>
      <c r="E103" s="32">
        <v>2618</v>
      </c>
      <c r="F103" s="43">
        <f t="shared" si="9"/>
        <v>297</v>
      </c>
    </row>
    <row r="104" spans="1:6" ht="15">
      <c r="A104" s="45" t="s">
        <v>120</v>
      </c>
      <c r="B104" s="30">
        <v>17</v>
      </c>
      <c r="C104" s="46">
        <f t="shared" si="8"/>
        <v>14</v>
      </c>
      <c r="D104" s="43" t="s">
        <v>116</v>
      </c>
      <c r="E104" s="45">
        <v>2500</v>
      </c>
      <c r="F104" s="43">
        <f t="shared" si="9"/>
        <v>415</v>
      </c>
    </row>
    <row r="105" spans="1:6" ht="15">
      <c r="A105" s="43" t="s">
        <v>123</v>
      </c>
      <c r="B105" s="42">
        <v>15</v>
      </c>
      <c r="C105" s="46">
        <f t="shared" si="8"/>
        <v>16</v>
      </c>
      <c r="D105" s="43" t="s">
        <v>80</v>
      </c>
      <c r="E105" s="45">
        <v>2487</v>
      </c>
      <c r="F105" s="43">
        <f t="shared" si="9"/>
        <v>428</v>
      </c>
    </row>
    <row r="106" spans="1:6" ht="15">
      <c r="A106" s="45" t="s">
        <v>112</v>
      </c>
      <c r="B106" s="46">
        <v>50</v>
      </c>
      <c r="C106" s="46">
        <f t="shared" si="8"/>
        <v>19</v>
      </c>
      <c r="D106" s="43" t="s">
        <v>115</v>
      </c>
      <c r="E106" s="43">
        <v>2142</v>
      </c>
      <c r="F106" s="43">
        <f t="shared" si="9"/>
        <v>773</v>
      </c>
    </row>
    <row r="107" spans="1:6" ht="15">
      <c r="A107" s="43" t="s">
        <v>115</v>
      </c>
      <c r="B107" s="33">
        <v>12</v>
      </c>
      <c r="C107" s="46">
        <f t="shared" si="8"/>
        <v>19</v>
      </c>
      <c r="D107" s="32" t="s">
        <v>99</v>
      </c>
      <c r="E107" s="32">
        <v>3750</v>
      </c>
      <c r="F107" s="43">
        <f t="shared" si="9"/>
        <v>835</v>
      </c>
    </row>
    <row r="108" spans="1:6" ht="15">
      <c r="A108" s="43" t="s">
        <v>114</v>
      </c>
      <c r="B108" s="42">
        <v>6</v>
      </c>
      <c r="C108" s="46">
        <f t="shared" si="8"/>
        <v>25</v>
      </c>
      <c r="D108" s="43" t="s">
        <v>118</v>
      </c>
      <c r="E108" s="43">
        <v>2000</v>
      </c>
      <c r="F108" s="43">
        <f t="shared" si="9"/>
        <v>915</v>
      </c>
    </row>
    <row r="109" spans="1:6" ht="15">
      <c r="A109" s="32" t="s">
        <v>119</v>
      </c>
      <c r="B109" s="33">
        <v>56</v>
      </c>
      <c r="C109" s="46">
        <f t="shared" si="8"/>
        <v>25</v>
      </c>
      <c r="D109" s="32" t="s">
        <v>121</v>
      </c>
      <c r="E109" s="32">
        <v>2000</v>
      </c>
      <c r="F109" s="43">
        <f t="shared" si="9"/>
        <v>915</v>
      </c>
    </row>
    <row r="110" spans="1:6" ht="15">
      <c r="A110" s="32" t="s">
        <v>113</v>
      </c>
      <c r="B110" s="33">
        <v>60</v>
      </c>
      <c r="C110" s="46">
        <f t="shared" si="8"/>
        <v>29</v>
      </c>
      <c r="D110" s="45" t="s">
        <v>120</v>
      </c>
      <c r="E110" s="32">
        <v>1872</v>
      </c>
      <c r="F110" s="43">
        <f t="shared" si="9"/>
        <v>1043</v>
      </c>
    </row>
    <row r="111" spans="1:6" ht="15">
      <c r="A111" s="43" t="s">
        <v>80</v>
      </c>
      <c r="B111" s="42">
        <v>1</v>
      </c>
      <c r="C111" s="46">
        <f t="shared" si="8"/>
        <v>30</v>
      </c>
      <c r="D111" s="43" t="s">
        <v>123</v>
      </c>
      <c r="E111" s="43">
        <v>1555</v>
      </c>
      <c r="F111" s="43">
        <f t="shared" si="9"/>
        <v>1360</v>
      </c>
    </row>
    <row r="112" spans="1:6" ht="15">
      <c r="A112" s="43" t="s">
        <v>117</v>
      </c>
      <c r="B112" s="33">
        <v>0</v>
      </c>
      <c r="C112" s="46">
        <f t="shared" si="8"/>
        <v>31</v>
      </c>
      <c r="D112" s="32" t="s">
        <v>113</v>
      </c>
      <c r="E112" s="32">
        <v>1100</v>
      </c>
      <c r="F112" s="43">
        <f t="shared" si="9"/>
        <v>1815</v>
      </c>
    </row>
    <row r="113" spans="1:6" ht="15">
      <c r="A113" s="32" t="s">
        <v>121</v>
      </c>
      <c r="B113" s="33">
        <v>75</v>
      </c>
      <c r="C113" s="46">
        <f t="shared" si="8"/>
        <v>44</v>
      </c>
      <c r="D113" s="43" t="s">
        <v>92</v>
      </c>
      <c r="E113" s="32">
        <v>900</v>
      </c>
      <c r="F113" s="43">
        <f t="shared" si="9"/>
        <v>2015</v>
      </c>
    </row>
    <row r="114" spans="1:6" ht="15">
      <c r="A114" s="43" t="s">
        <v>92</v>
      </c>
      <c r="B114" s="30">
        <v>80</v>
      </c>
      <c r="C114" s="46">
        <f t="shared" si="8"/>
        <v>49</v>
      </c>
      <c r="D114" s="45" t="s">
        <v>112</v>
      </c>
      <c r="E114" s="43">
        <v>612</v>
      </c>
      <c r="F114" s="43">
        <f t="shared" si="9"/>
        <v>2303</v>
      </c>
    </row>
    <row r="115" spans="1:6" ht="15">
      <c r="A115" s="32" t="s">
        <v>122</v>
      </c>
      <c r="B115" s="30">
        <v>94</v>
      </c>
      <c r="C115" s="46">
        <f t="shared" si="8"/>
        <v>63</v>
      </c>
      <c r="D115" s="43" t="s">
        <v>114</v>
      </c>
      <c r="E115" s="32">
        <v>528</v>
      </c>
      <c r="F115" s="43">
        <f t="shared" si="9"/>
        <v>2387</v>
      </c>
    </row>
    <row r="116" spans="1:6" ht="15">
      <c r="A116" s="32" t="s">
        <v>99</v>
      </c>
      <c r="B116" s="30">
        <v>102</v>
      </c>
      <c r="C116" s="46">
        <f t="shared" si="8"/>
        <v>71</v>
      </c>
      <c r="D116" s="43" t="s">
        <v>117</v>
      </c>
      <c r="E116" s="32">
        <v>0</v>
      </c>
      <c r="F116" s="43">
        <f t="shared" si="9"/>
        <v>2915</v>
      </c>
    </row>
    <row r="117" spans="1:6" ht="12.75">
      <c r="A117" s="91" t="s">
        <v>14</v>
      </c>
      <c r="B117" s="92"/>
      <c r="C117" s="92"/>
      <c r="D117" s="92"/>
      <c r="E117" s="92"/>
      <c r="F117" s="93"/>
    </row>
    <row r="118" spans="1:6" ht="12.75">
      <c r="A118" s="70" t="s">
        <v>27</v>
      </c>
      <c r="B118" s="71"/>
      <c r="C118" s="72"/>
      <c r="D118" s="70" t="s">
        <v>28</v>
      </c>
      <c r="E118" s="71"/>
      <c r="F118" s="72"/>
    </row>
    <row r="119" spans="1:6" ht="12.75">
      <c r="A119" s="73"/>
      <c r="B119" s="74"/>
      <c r="C119" s="75"/>
      <c r="D119" s="73"/>
      <c r="E119" s="74"/>
      <c r="F119" s="75"/>
    </row>
    <row r="120" spans="1:6" ht="12.75">
      <c r="A120" s="76" t="s">
        <v>124</v>
      </c>
      <c r="B120" s="77"/>
      <c r="C120" s="78"/>
      <c r="D120" s="82" t="s">
        <v>125</v>
      </c>
      <c r="E120" s="83"/>
      <c r="F120" s="84"/>
    </row>
    <row r="121" spans="1:6" ht="12.75">
      <c r="A121" s="79"/>
      <c r="B121" s="80"/>
      <c r="C121" s="81"/>
      <c r="D121" s="85"/>
      <c r="E121" s="86"/>
      <c r="F121" s="87"/>
    </row>
    <row r="122" spans="1:6" ht="12.75">
      <c r="A122" s="88" t="s">
        <v>15</v>
      </c>
      <c r="B122" s="88"/>
      <c r="C122" s="88"/>
      <c r="D122" s="88"/>
      <c r="E122" s="88"/>
      <c r="F122" s="88"/>
    </row>
    <row r="123" spans="1:6" ht="12.75">
      <c r="A123" s="89">
        <v>45382</v>
      </c>
      <c r="B123" s="90"/>
      <c r="C123" s="90"/>
      <c r="D123" s="89">
        <v>45375</v>
      </c>
      <c r="E123" s="90"/>
      <c r="F123" s="90"/>
    </row>
    <row r="124" spans="1:6" ht="12.75">
      <c r="A124" s="90" t="s">
        <v>9</v>
      </c>
      <c r="B124" s="90"/>
      <c r="C124" s="90"/>
      <c r="D124" s="90" t="s">
        <v>10</v>
      </c>
      <c r="E124" s="90"/>
      <c r="F124" s="90"/>
    </row>
    <row r="125" spans="1:6" ht="12.75">
      <c r="A125" s="48" t="s">
        <v>1</v>
      </c>
      <c r="B125" s="48" t="s">
        <v>12</v>
      </c>
      <c r="C125" s="48" t="s">
        <v>13</v>
      </c>
      <c r="D125" s="24"/>
      <c r="E125" s="24" t="s">
        <v>12</v>
      </c>
      <c r="F125" s="24" t="s">
        <v>13</v>
      </c>
    </row>
    <row r="126" spans="1:6" ht="15">
      <c r="A126" s="43" t="s">
        <v>132</v>
      </c>
      <c r="B126" s="33">
        <v>155</v>
      </c>
      <c r="C126" s="46">
        <f>ABS(159-B126)</f>
        <v>4</v>
      </c>
      <c r="D126" s="43" t="s">
        <v>139</v>
      </c>
      <c r="E126" s="45">
        <v>1771</v>
      </c>
      <c r="F126" s="45">
        <f>ABS(1771-E126)</f>
        <v>0</v>
      </c>
    </row>
    <row r="127" spans="1:6" ht="15">
      <c r="A127" s="43" t="s">
        <v>92</v>
      </c>
      <c r="B127" s="30">
        <v>216</v>
      </c>
      <c r="C127" s="46">
        <f>ABS(159-B127)</f>
        <v>57</v>
      </c>
      <c r="D127" s="43" t="s">
        <v>92</v>
      </c>
      <c r="E127" s="45">
        <v>1810</v>
      </c>
      <c r="F127" s="45">
        <f>ABS(1771-E127)</f>
        <v>39</v>
      </c>
    </row>
    <row r="128" spans="1:6" ht="15">
      <c r="A128" s="43" t="s">
        <v>123</v>
      </c>
      <c r="B128" s="42">
        <v>60</v>
      </c>
      <c r="C128" s="46">
        <f>ABS(159-B128)</f>
        <v>99</v>
      </c>
      <c r="D128" s="43" t="s">
        <v>115</v>
      </c>
      <c r="E128" s="43">
        <v>1822</v>
      </c>
      <c r="F128" s="45">
        <f>ABS(1771-E128)</f>
        <v>51</v>
      </c>
    </row>
    <row r="129" spans="1:6" ht="15">
      <c r="A129" s="32" t="s">
        <v>119</v>
      </c>
      <c r="B129" s="33">
        <v>42</v>
      </c>
      <c r="C129" s="46">
        <f>ABS(159-B129)</f>
        <v>117</v>
      </c>
      <c r="D129" s="32" t="s">
        <v>122</v>
      </c>
      <c r="E129" s="32">
        <v>1874</v>
      </c>
      <c r="F129" s="45">
        <f>ABS(1771-E129)</f>
        <v>103</v>
      </c>
    </row>
    <row r="130" spans="1:6" ht="15">
      <c r="A130" s="45" t="s">
        <v>138</v>
      </c>
      <c r="B130" s="30">
        <v>32</v>
      </c>
      <c r="C130" s="46">
        <f>ABS(159-B130)</f>
        <v>127</v>
      </c>
      <c r="D130" s="43" t="s">
        <v>123</v>
      </c>
      <c r="E130" s="32">
        <v>1875</v>
      </c>
      <c r="F130" s="45">
        <f>ABS(1771-E130)</f>
        <v>104</v>
      </c>
    </row>
    <row r="131" spans="1:6" ht="15">
      <c r="A131" s="45" t="s">
        <v>118</v>
      </c>
      <c r="B131" s="46">
        <v>30</v>
      </c>
      <c r="C131" s="46">
        <f>ABS(159-B131)</f>
        <v>129</v>
      </c>
      <c r="D131" s="32" t="s">
        <v>99</v>
      </c>
      <c r="E131" s="43">
        <v>1875</v>
      </c>
      <c r="F131" s="45">
        <f>ABS(1771-E131)</f>
        <v>104</v>
      </c>
    </row>
    <row r="132" spans="1:6" ht="15">
      <c r="A132" s="43" t="s">
        <v>116</v>
      </c>
      <c r="B132" s="42">
        <v>25</v>
      </c>
      <c r="C132" s="46">
        <f>ABS(159-B132)</f>
        <v>134</v>
      </c>
      <c r="D132" s="43" t="s">
        <v>30</v>
      </c>
      <c r="E132" s="32">
        <v>1880</v>
      </c>
      <c r="F132" s="45">
        <f>ABS(1771-E132)</f>
        <v>109</v>
      </c>
    </row>
    <row r="133" spans="1:6" ht="15">
      <c r="A133" s="45" t="s">
        <v>136</v>
      </c>
      <c r="B133" s="46">
        <v>24</v>
      </c>
      <c r="C133" s="46">
        <f>ABS(159-B133)</f>
        <v>135</v>
      </c>
      <c r="D133" s="45" t="s">
        <v>138</v>
      </c>
      <c r="E133" s="45">
        <v>1892</v>
      </c>
      <c r="F133" s="45">
        <f>ABS(1771-E133)</f>
        <v>121</v>
      </c>
    </row>
    <row r="134" spans="1:6" ht="15">
      <c r="A134" s="32" t="s">
        <v>137</v>
      </c>
      <c r="B134" s="33">
        <v>24</v>
      </c>
      <c r="C134" s="46">
        <f>ABS(159-B134)</f>
        <v>135</v>
      </c>
      <c r="D134" s="45" t="s">
        <v>118</v>
      </c>
      <c r="E134" s="43">
        <v>1900</v>
      </c>
      <c r="F134" s="45">
        <f>ABS(1771-E134)</f>
        <v>129</v>
      </c>
    </row>
    <row r="135" spans="1:6" ht="15">
      <c r="A135" s="43" t="s">
        <v>30</v>
      </c>
      <c r="B135" s="42">
        <v>22</v>
      </c>
      <c r="C135" s="46">
        <f>ABS(159-B135)</f>
        <v>137</v>
      </c>
      <c r="D135" s="45" t="s">
        <v>136</v>
      </c>
      <c r="E135" s="43">
        <v>1906</v>
      </c>
      <c r="F135" s="45">
        <f>ABS(1771-E135)</f>
        <v>135</v>
      </c>
    </row>
    <row r="136" spans="1:6" ht="15">
      <c r="A136" s="43" t="s">
        <v>115</v>
      </c>
      <c r="B136" s="33">
        <v>21</v>
      </c>
      <c r="C136" s="46">
        <f>ABS(159-B136)</f>
        <v>138</v>
      </c>
      <c r="D136" s="43" t="s">
        <v>116</v>
      </c>
      <c r="E136" s="32">
        <v>1915</v>
      </c>
      <c r="F136" s="45">
        <f>ABS(1771-E136)</f>
        <v>144</v>
      </c>
    </row>
    <row r="137" spans="1:6" ht="15">
      <c r="A137" s="32" t="s">
        <v>122</v>
      </c>
      <c r="B137" s="30">
        <v>14</v>
      </c>
      <c r="C137" s="46">
        <f>ABS(159-B137)</f>
        <v>145</v>
      </c>
      <c r="D137" s="32" t="s">
        <v>119</v>
      </c>
      <c r="E137" s="45">
        <v>1950</v>
      </c>
      <c r="F137" s="45">
        <f>ABS(1771-E137)</f>
        <v>179</v>
      </c>
    </row>
    <row r="138" spans="1:6" ht="15">
      <c r="A138" s="32" t="s">
        <v>133</v>
      </c>
      <c r="B138" s="33">
        <v>12</v>
      </c>
      <c r="C138" s="46">
        <f>ABS(159-B138)</f>
        <v>147</v>
      </c>
      <c r="D138" s="32" t="s">
        <v>133</v>
      </c>
      <c r="E138" s="32">
        <v>1950</v>
      </c>
      <c r="F138" s="45">
        <f>ABS(1771-E138)</f>
        <v>179</v>
      </c>
    </row>
    <row r="139" spans="1:6" ht="15">
      <c r="A139" s="32" t="s">
        <v>99</v>
      </c>
      <c r="B139" s="30">
        <v>6</v>
      </c>
      <c r="C139" s="46">
        <f>ABS(159-B139)</f>
        <v>153</v>
      </c>
      <c r="D139" s="32" t="s">
        <v>137</v>
      </c>
      <c r="E139" s="32">
        <v>120</v>
      </c>
      <c r="F139" s="45">
        <f>ABS(1771-E139)</f>
        <v>1651</v>
      </c>
    </row>
    <row r="140" spans="1:6" ht="15">
      <c r="A140" s="43" t="s">
        <v>135</v>
      </c>
      <c r="B140" s="42">
        <v>0</v>
      </c>
      <c r="C140" s="46">
        <f>ABS(159-B140)</f>
        <v>159</v>
      </c>
      <c r="D140" s="43" t="s">
        <v>135</v>
      </c>
      <c r="E140" s="32">
        <v>0</v>
      </c>
      <c r="F140" s="45">
        <f>ABS(1771-E140)</f>
        <v>1771</v>
      </c>
    </row>
    <row r="141" spans="1:6" ht="15">
      <c r="A141" s="43" t="s">
        <v>134</v>
      </c>
      <c r="B141" s="42">
        <v>0</v>
      </c>
      <c r="C141" s="46">
        <f>ABS(159-B141)</f>
        <v>159</v>
      </c>
      <c r="D141" s="43" t="s">
        <v>134</v>
      </c>
      <c r="E141" s="32">
        <v>0</v>
      </c>
      <c r="F141" s="45">
        <f>ABS(1771-E141)</f>
        <v>1771</v>
      </c>
    </row>
    <row r="142" spans="1:6" ht="12.75">
      <c r="A142" s="91" t="s">
        <v>14</v>
      </c>
      <c r="B142" s="92"/>
      <c r="C142" s="92"/>
      <c r="D142" s="92"/>
      <c r="E142" s="92"/>
      <c r="F142" s="93"/>
    </row>
    <row r="143" spans="1:6" ht="12.75">
      <c r="A143" s="70" t="s">
        <v>27</v>
      </c>
      <c r="B143" s="71"/>
      <c r="C143" s="72"/>
      <c r="D143" s="70" t="s">
        <v>28</v>
      </c>
      <c r="E143" s="71"/>
      <c r="F143" s="72"/>
    </row>
    <row r="144" spans="1:6" ht="12.75">
      <c r="A144" s="73"/>
      <c r="B144" s="74"/>
      <c r="C144" s="75"/>
      <c r="D144" s="73"/>
      <c r="E144" s="74"/>
      <c r="F144" s="75"/>
    </row>
    <row r="145" spans="1:6" ht="12.75">
      <c r="A145" s="76" t="s">
        <v>141</v>
      </c>
      <c r="B145" s="77"/>
      <c r="C145" s="78"/>
      <c r="D145" s="82" t="s">
        <v>140</v>
      </c>
      <c r="E145" s="83"/>
      <c r="F145" s="84"/>
    </row>
    <row r="146" spans="1:6" ht="12.75">
      <c r="A146" s="79"/>
      <c r="B146" s="80"/>
      <c r="C146" s="81"/>
      <c r="D146" s="85"/>
      <c r="E146" s="86"/>
      <c r="F146" s="87"/>
    </row>
  </sheetData>
  <sheetProtection/>
  <mergeCells count="60">
    <mergeCell ref="A143:C144"/>
    <mergeCell ref="D143:F144"/>
    <mergeCell ref="A145:C146"/>
    <mergeCell ref="D145:F146"/>
    <mergeCell ref="A122:F122"/>
    <mergeCell ref="A123:C123"/>
    <mergeCell ref="D123:F123"/>
    <mergeCell ref="A124:C124"/>
    <mergeCell ref="D124:F124"/>
    <mergeCell ref="A142:F142"/>
    <mergeCell ref="A93:C94"/>
    <mergeCell ref="D93:F94"/>
    <mergeCell ref="A95:C96"/>
    <mergeCell ref="D95:F96"/>
    <mergeCell ref="A73:F73"/>
    <mergeCell ref="A74:C74"/>
    <mergeCell ref="D74:F74"/>
    <mergeCell ref="A75:C75"/>
    <mergeCell ref="D75:F75"/>
    <mergeCell ref="A92:F92"/>
    <mergeCell ref="A45:C46"/>
    <mergeCell ref="D45:F46"/>
    <mergeCell ref="A47:C48"/>
    <mergeCell ref="D47:F48"/>
    <mergeCell ref="A25:F25"/>
    <mergeCell ref="A26:C26"/>
    <mergeCell ref="D26:F26"/>
    <mergeCell ref="A27:C27"/>
    <mergeCell ref="D27:F27"/>
    <mergeCell ref="A44:F44"/>
    <mergeCell ref="A21:C22"/>
    <mergeCell ref="D21:F22"/>
    <mergeCell ref="A23:C24"/>
    <mergeCell ref="D23:F24"/>
    <mergeCell ref="A1:F1"/>
    <mergeCell ref="A2:C2"/>
    <mergeCell ref="D2:F2"/>
    <mergeCell ref="A3:C3"/>
    <mergeCell ref="D3:F3"/>
    <mergeCell ref="A20:F20"/>
    <mergeCell ref="A69:C70"/>
    <mergeCell ref="D69:F70"/>
    <mergeCell ref="A71:C72"/>
    <mergeCell ref="D71:F72"/>
    <mergeCell ref="A49:F49"/>
    <mergeCell ref="A50:C50"/>
    <mergeCell ref="D50:F50"/>
    <mergeCell ref="A51:C51"/>
    <mergeCell ref="D51:F51"/>
    <mergeCell ref="A68:F68"/>
    <mergeCell ref="A118:C119"/>
    <mergeCell ref="D118:F119"/>
    <mergeCell ref="A120:C121"/>
    <mergeCell ref="D120:F121"/>
    <mergeCell ref="A97:F97"/>
    <mergeCell ref="A98:C98"/>
    <mergeCell ref="D98:F98"/>
    <mergeCell ref="A99:C99"/>
    <mergeCell ref="D99:F99"/>
    <mergeCell ref="A117:F1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20" sqref="P20"/>
    </sheetView>
  </sheetViews>
  <sheetFormatPr defaultColWidth="9.140625" defaultRowHeight="12.75"/>
  <cols>
    <col min="5" max="5" width="24.140625" style="0" bestFit="1" customWidth="1"/>
  </cols>
  <sheetData>
    <row r="1" spans="1:13" ht="12.75">
      <c r="A1" t="s">
        <v>41</v>
      </c>
      <c r="B1" t="s">
        <v>42</v>
      </c>
      <c r="C1" t="s">
        <v>43</v>
      </c>
      <c r="D1" t="s">
        <v>42</v>
      </c>
      <c r="E1" t="s">
        <v>44</v>
      </c>
      <c r="F1" t="s">
        <v>42</v>
      </c>
      <c r="G1" t="s">
        <v>43</v>
      </c>
      <c r="H1" t="s">
        <v>42</v>
      </c>
      <c r="I1" t="s">
        <v>45</v>
      </c>
      <c r="J1" t="s">
        <v>42</v>
      </c>
      <c r="K1" t="s">
        <v>45</v>
      </c>
      <c r="M1" t="s">
        <v>46</v>
      </c>
    </row>
    <row r="2" spans="1:11" ht="15">
      <c r="A2" t="s">
        <v>47</v>
      </c>
      <c r="B2" t="s">
        <v>48</v>
      </c>
      <c r="C2" t="s">
        <v>49</v>
      </c>
      <c r="D2" t="s">
        <v>48</v>
      </c>
      <c r="E2" s="44" t="s">
        <v>29</v>
      </c>
      <c r="F2" t="s">
        <v>48</v>
      </c>
      <c r="G2" t="s">
        <v>49</v>
      </c>
      <c r="H2" t="s">
        <v>48</v>
      </c>
      <c r="I2" s="29">
        <v>56.5</v>
      </c>
      <c r="J2" t="s">
        <v>48</v>
      </c>
      <c r="K2" t="s">
        <v>45</v>
      </c>
    </row>
    <row r="3" spans="1:13" ht="12.75">
      <c r="A3" t="s">
        <v>50</v>
      </c>
      <c r="B3" t="s">
        <v>48</v>
      </c>
      <c r="C3" t="s">
        <v>49</v>
      </c>
      <c r="D3" t="s">
        <v>48</v>
      </c>
      <c r="E3" s="32" t="s">
        <v>32</v>
      </c>
      <c r="F3" t="s">
        <v>48</v>
      </c>
      <c r="G3" t="s">
        <v>49</v>
      </c>
      <c r="H3" t="s">
        <v>48</v>
      </c>
      <c r="I3" s="29">
        <v>52</v>
      </c>
      <c r="J3" t="s">
        <v>48</v>
      </c>
      <c r="K3" t="s">
        <v>45</v>
      </c>
      <c r="M3" t="str">
        <f>CONCATENATE(A2,B2,C2,D2,E2,F2,G2,H2,I2,J2,K2)</f>
        <v>1ST = CHALFONTS  = 56.5 POINTS</v>
      </c>
    </row>
    <row r="4" spans="1:13" ht="12.75">
      <c r="A4" t="s">
        <v>51</v>
      </c>
      <c r="B4" t="s">
        <v>48</v>
      </c>
      <c r="C4" t="s">
        <v>49</v>
      </c>
      <c r="D4" t="s">
        <v>48</v>
      </c>
      <c r="E4" s="32" t="s">
        <v>30</v>
      </c>
      <c r="F4" t="s">
        <v>48</v>
      </c>
      <c r="G4" t="s">
        <v>49</v>
      </c>
      <c r="H4" t="s">
        <v>48</v>
      </c>
      <c r="I4" s="3">
        <v>47.5</v>
      </c>
      <c r="J4" t="s">
        <v>48</v>
      </c>
      <c r="K4" t="s">
        <v>45</v>
      </c>
      <c r="M4" t="str">
        <f aca="true" t="shared" si="0" ref="M4:M22">CONCATENATE(A3,B3,C3,D3,E3,F3,G3,H3,I3,J3,K3)</f>
        <v>2ND = GYPSY QUIZZERS = 52 POINTS</v>
      </c>
    </row>
    <row r="5" spans="1:13" ht="12.75">
      <c r="A5" t="s">
        <v>52</v>
      </c>
      <c r="B5" t="s">
        <v>48</v>
      </c>
      <c r="C5" t="s">
        <v>49</v>
      </c>
      <c r="D5" t="s">
        <v>48</v>
      </c>
      <c r="E5" s="36" t="s">
        <v>40</v>
      </c>
      <c r="F5" t="s">
        <v>48</v>
      </c>
      <c r="G5" t="s">
        <v>49</v>
      </c>
      <c r="H5" t="s">
        <v>48</v>
      </c>
      <c r="I5" s="3">
        <v>45.5</v>
      </c>
      <c r="J5" t="s">
        <v>48</v>
      </c>
      <c r="K5" t="s">
        <v>45</v>
      </c>
      <c r="M5" t="str">
        <f t="shared" si="0"/>
        <v>3RD = IN THE CORNER = 47.5 POINTS</v>
      </c>
    </row>
    <row r="6" spans="1:13" ht="12.75">
      <c r="A6" t="s">
        <v>53</v>
      </c>
      <c r="B6" t="s">
        <v>48</v>
      </c>
      <c r="C6" t="s">
        <v>49</v>
      </c>
      <c r="D6" t="s">
        <v>48</v>
      </c>
      <c r="E6" s="32" t="s">
        <v>35</v>
      </c>
      <c r="F6" t="s">
        <v>48</v>
      </c>
      <c r="G6" t="s">
        <v>49</v>
      </c>
      <c r="H6" t="s">
        <v>48</v>
      </c>
      <c r="I6" s="3">
        <v>44</v>
      </c>
      <c r="J6" t="s">
        <v>48</v>
      </c>
      <c r="K6" t="s">
        <v>45</v>
      </c>
      <c r="M6" t="str">
        <f t="shared" si="0"/>
        <v>4TH = WALES GARDEN = 45.5 POINTS</v>
      </c>
    </row>
    <row r="7" spans="1:13" ht="12.75">
      <c r="A7" t="s">
        <v>54</v>
      </c>
      <c r="B7" t="s">
        <v>48</v>
      </c>
      <c r="C7" t="s">
        <v>49</v>
      </c>
      <c r="D7" t="s">
        <v>48</v>
      </c>
      <c r="E7" s="32" t="s">
        <v>37</v>
      </c>
      <c r="F7" t="s">
        <v>48</v>
      </c>
      <c r="G7" t="s">
        <v>49</v>
      </c>
      <c r="H7" t="s">
        <v>48</v>
      </c>
      <c r="I7" s="3">
        <v>42</v>
      </c>
      <c r="J7" t="s">
        <v>48</v>
      </c>
      <c r="K7" t="s">
        <v>45</v>
      </c>
      <c r="M7" t="str">
        <f t="shared" si="0"/>
        <v>5TH = LAST AGAIN = 44 POINTS</v>
      </c>
    </row>
    <row r="8" spans="1:13" ht="15">
      <c r="A8" t="s">
        <v>55</v>
      </c>
      <c r="B8" t="s">
        <v>48</v>
      </c>
      <c r="C8" t="s">
        <v>49</v>
      </c>
      <c r="D8" t="s">
        <v>48</v>
      </c>
      <c r="E8" s="43" t="s">
        <v>34</v>
      </c>
      <c r="F8" t="s">
        <v>48</v>
      </c>
      <c r="G8" t="s">
        <v>49</v>
      </c>
      <c r="H8" t="s">
        <v>48</v>
      </c>
      <c r="I8" s="3">
        <v>35.5</v>
      </c>
      <c r="J8" t="s">
        <v>48</v>
      </c>
      <c r="K8" t="s">
        <v>45</v>
      </c>
      <c r="M8" t="str">
        <f t="shared" si="0"/>
        <v>6TH = CORONATION COCS = 42 POINTS</v>
      </c>
    </row>
    <row r="9" spans="1:13" ht="15">
      <c r="A9" t="s">
        <v>56</v>
      </c>
      <c r="B9" t="s">
        <v>48</v>
      </c>
      <c r="C9" t="s">
        <v>49</v>
      </c>
      <c r="D9" t="s">
        <v>48</v>
      </c>
      <c r="E9" s="43" t="s">
        <v>36</v>
      </c>
      <c r="F9" t="s">
        <v>48</v>
      </c>
      <c r="G9" t="s">
        <v>49</v>
      </c>
      <c r="H9" t="s">
        <v>48</v>
      </c>
      <c r="I9" s="29">
        <v>34.5</v>
      </c>
      <c r="J9" t="s">
        <v>48</v>
      </c>
      <c r="K9" t="s">
        <v>45</v>
      </c>
      <c r="M9" t="str">
        <f t="shared" si="0"/>
        <v>7TH = ALWAYS LAST = 35.5 POINTS</v>
      </c>
    </row>
    <row r="10" spans="1:13" ht="12.75">
      <c r="A10" t="s">
        <v>57</v>
      </c>
      <c r="B10" t="s">
        <v>48</v>
      </c>
      <c r="C10" t="s">
        <v>49</v>
      </c>
      <c r="D10" t="s">
        <v>48</v>
      </c>
      <c r="E10" s="32" t="s">
        <v>33</v>
      </c>
      <c r="F10" t="s">
        <v>48</v>
      </c>
      <c r="G10" t="s">
        <v>49</v>
      </c>
      <c r="H10" t="s">
        <v>48</v>
      </c>
      <c r="I10" s="3">
        <v>31</v>
      </c>
      <c r="J10" t="s">
        <v>48</v>
      </c>
      <c r="K10" t="s">
        <v>45</v>
      </c>
      <c r="M10" t="str">
        <f t="shared" si="0"/>
        <v>8TH = SUNS OUT PLUMBS OUT = 34.5 POINTS</v>
      </c>
    </row>
    <row r="11" spans="1:13" ht="12.75">
      <c r="A11" t="s">
        <v>58</v>
      </c>
      <c r="B11" t="s">
        <v>48</v>
      </c>
      <c r="C11" t="s">
        <v>49</v>
      </c>
      <c r="D11" t="s">
        <v>48</v>
      </c>
      <c r="E11" s="32" t="s">
        <v>38</v>
      </c>
      <c r="F11" t="s">
        <v>48</v>
      </c>
      <c r="G11" t="s">
        <v>49</v>
      </c>
      <c r="H11" t="s">
        <v>48</v>
      </c>
      <c r="I11" s="3">
        <v>28.5</v>
      </c>
      <c r="J11" t="s">
        <v>48</v>
      </c>
      <c r="K11" t="s">
        <v>45</v>
      </c>
      <c r="M11" t="str">
        <f t="shared" si="0"/>
        <v>9TH = LADY AND THE TRAMPS = 31 POINTS</v>
      </c>
    </row>
    <row r="12" spans="1:13" ht="15">
      <c r="A12" t="s">
        <v>59</v>
      </c>
      <c r="B12" t="s">
        <v>48</v>
      </c>
      <c r="C12" t="s">
        <v>49</v>
      </c>
      <c r="D12" t="s">
        <v>48</v>
      </c>
      <c r="E12" s="43" t="s">
        <v>39</v>
      </c>
      <c r="F12" t="s">
        <v>48</v>
      </c>
      <c r="G12" t="s">
        <v>49</v>
      </c>
      <c r="H12" t="s">
        <v>48</v>
      </c>
      <c r="I12" s="29" t="s">
        <v>70</v>
      </c>
      <c r="J12" t="s">
        <v>48</v>
      </c>
      <c r="K12" t="s">
        <v>45</v>
      </c>
      <c r="M12" t="str">
        <f t="shared" si="0"/>
        <v>10TH = STAGLEY = 28.5 POINTS</v>
      </c>
    </row>
    <row r="13" spans="1:13" ht="12.75">
      <c r="A13" t="s">
        <v>60</v>
      </c>
      <c r="B13" t="s">
        <v>48</v>
      </c>
      <c r="C13" t="s">
        <v>49</v>
      </c>
      <c r="D13" t="s">
        <v>48</v>
      </c>
      <c r="F13" t="s">
        <v>48</v>
      </c>
      <c r="G13" t="s">
        <v>49</v>
      </c>
      <c r="H13" t="s">
        <v>48</v>
      </c>
      <c r="J13" t="s">
        <v>48</v>
      </c>
      <c r="K13" t="s">
        <v>45</v>
      </c>
      <c r="M13" t="str">
        <f t="shared" si="0"/>
        <v>11TH = DORRIS DYNOMOS = DNF POINTS</v>
      </c>
    </row>
    <row r="14" spans="1:13" ht="12.75">
      <c r="A14" t="s">
        <v>61</v>
      </c>
      <c r="B14" t="s">
        <v>48</v>
      </c>
      <c r="C14" t="s">
        <v>49</v>
      </c>
      <c r="D14" t="s">
        <v>48</v>
      </c>
      <c r="F14" t="s">
        <v>48</v>
      </c>
      <c r="G14" t="s">
        <v>49</v>
      </c>
      <c r="H14" t="s">
        <v>48</v>
      </c>
      <c r="J14" t="s">
        <v>48</v>
      </c>
      <c r="K14" t="s">
        <v>45</v>
      </c>
      <c r="M14" t="str">
        <f t="shared" si="0"/>
        <v>12TH =  =  POINTS</v>
      </c>
    </row>
    <row r="15" spans="1:13" ht="12.75">
      <c r="A15" t="s">
        <v>62</v>
      </c>
      <c r="B15" t="s">
        <v>48</v>
      </c>
      <c r="C15" t="s">
        <v>49</v>
      </c>
      <c r="D15" t="s">
        <v>48</v>
      </c>
      <c r="F15" t="s">
        <v>48</v>
      </c>
      <c r="G15" t="s">
        <v>49</v>
      </c>
      <c r="H15" t="s">
        <v>48</v>
      </c>
      <c r="J15" t="s">
        <v>48</v>
      </c>
      <c r="K15" t="s">
        <v>45</v>
      </c>
      <c r="M15" t="str">
        <f t="shared" si="0"/>
        <v>13TH =  =  POINTS</v>
      </c>
    </row>
    <row r="16" spans="1:13" ht="12.75">
      <c r="A16" t="s">
        <v>63</v>
      </c>
      <c r="B16" t="s">
        <v>48</v>
      </c>
      <c r="C16" t="s">
        <v>49</v>
      </c>
      <c r="D16" t="s">
        <v>48</v>
      </c>
      <c r="F16" t="s">
        <v>48</v>
      </c>
      <c r="G16" t="s">
        <v>49</v>
      </c>
      <c r="H16" t="s">
        <v>48</v>
      </c>
      <c r="J16" t="s">
        <v>48</v>
      </c>
      <c r="K16" t="s">
        <v>45</v>
      </c>
      <c r="M16" t="str">
        <f t="shared" si="0"/>
        <v>14TH =  =  POINTS</v>
      </c>
    </row>
    <row r="17" spans="1:13" ht="12.75">
      <c r="A17" t="s">
        <v>64</v>
      </c>
      <c r="B17" t="s">
        <v>48</v>
      </c>
      <c r="C17" t="s">
        <v>49</v>
      </c>
      <c r="D17" t="s">
        <v>48</v>
      </c>
      <c r="F17" t="s">
        <v>48</v>
      </c>
      <c r="G17" t="s">
        <v>49</v>
      </c>
      <c r="H17" t="s">
        <v>48</v>
      </c>
      <c r="J17" t="s">
        <v>48</v>
      </c>
      <c r="K17" t="s">
        <v>45</v>
      </c>
      <c r="M17" t="str">
        <f t="shared" si="0"/>
        <v>15TH =  =  POINTS</v>
      </c>
    </row>
    <row r="18" spans="1:13" ht="12.75">
      <c r="A18" t="s">
        <v>65</v>
      </c>
      <c r="B18" t="s">
        <v>48</v>
      </c>
      <c r="C18" t="s">
        <v>49</v>
      </c>
      <c r="D18" t="s">
        <v>48</v>
      </c>
      <c r="F18" t="s">
        <v>48</v>
      </c>
      <c r="G18" t="s">
        <v>49</v>
      </c>
      <c r="H18" t="s">
        <v>48</v>
      </c>
      <c r="J18" t="s">
        <v>48</v>
      </c>
      <c r="K18" t="s">
        <v>45</v>
      </c>
      <c r="M18" t="str">
        <f t="shared" si="0"/>
        <v>16TH =  =  POINTS</v>
      </c>
    </row>
    <row r="19" spans="1:13" ht="12.75">
      <c r="A19" t="s">
        <v>66</v>
      </c>
      <c r="B19" t="s">
        <v>67</v>
      </c>
      <c r="C19" t="s">
        <v>49</v>
      </c>
      <c r="F19" t="s">
        <v>67</v>
      </c>
      <c r="G19" t="s">
        <v>49</v>
      </c>
      <c r="H19" t="s">
        <v>67</v>
      </c>
      <c r="K19" t="s">
        <v>45</v>
      </c>
      <c r="M19" t="str">
        <f t="shared" si="0"/>
        <v>17TH =  =  POINTS</v>
      </c>
    </row>
    <row r="20" spans="1:13" ht="12.75">
      <c r="A20" t="s">
        <v>68</v>
      </c>
      <c r="B20" t="s">
        <v>48</v>
      </c>
      <c r="C20" t="s">
        <v>49</v>
      </c>
      <c r="D20" t="s">
        <v>48</v>
      </c>
      <c r="F20" t="s">
        <v>48</v>
      </c>
      <c r="G20" t="s">
        <v>49</v>
      </c>
      <c r="H20" t="s">
        <v>48</v>
      </c>
      <c r="K20" t="s">
        <v>45</v>
      </c>
      <c r="M20" t="str">
        <f t="shared" si="0"/>
        <v>18TH  =  =  POINTS</v>
      </c>
    </row>
    <row r="21" spans="1:13" ht="12.75">
      <c r="A21" t="s">
        <v>69</v>
      </c>
      <c r="B21" t="s">
        <v>48</v>
      </c>
      <c r="C21" t="s">
        <v>49</v>
      </c>
      <c r="D21" t="s">
        <v>48</v>
      </c>
      <c r="F21" t="s">
        <v>48</v>
      </c>
      <c r="G21" t="s">
        <v>49</v>
      </c>
      <c r="H21" t="s">
        <v>48</v>
      </c>
      <c r="J21" t="s">
        <v>48</v>
      </c>
      <c r="K21" t="s">
        <v>45</v>
      </c>
      <c r="M21" t="str">
        <f t="shared" si="0"/>
        <v>19TH =  = POINTS</v>
      </c>
    </row>
    <row r="22" ht="12.75">
      <c r="M22" t="str">
        <f t="shared" si="0"/>
        <v>20TH =  =  POINTS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2024-03-31T20:51:24Z</dcterms:modified>
  <cp:category/>
  <cp:version/>
  <cp:contentType/>
  <cp:contentStatus/>
</cp:coreProperties>
</file>