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<sst xmlns="http://schemas.openxmlformats.org/spreadsheetml/2006/main" count="466" uniqueCount="107">
  <si>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</si>
  <si>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</si>
  <si>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</si>
  <si>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</si>
  <si>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</si>
  <si>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</si>
  <si>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</si>
  <si>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</si>
  <si>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</si>
  <si>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</si>
  <si>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</si>
  <si>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</si>
  <si>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</si>
  <si>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</si>
  <si>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</si>
  <si>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</si>
  <si>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</si>
  <si>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</si>
  <si>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</si>
  <si>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</si>
  <si>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</si>
  <si>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</si>
  <si>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</si>
  <si>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</si>
  <si>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</si>
  <si>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</si>
  <si>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</si>
  <si>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</si>
  <si>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</si>
  <si>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</si>
  <si>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</si>
  <si>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</si>
  <si>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</si>
  <si>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UNIVERSALLY CHALLANGED</t>
  </si>
  <si>
    <t xml:space="preserve">F&amp;D  -  S&amp;L - T&amp;F </t>
  </si>
  <si>
    <t>S&amp;N - H&amp;G - A&amp;L</t>
  </si>
  <si>
    <t>CHALFONTS</t>
  </si>
  <si>
    <t>THE REVELLERS</t>
  </si>
  <si>
    <t>THREE AMIGOS</t>
  </si>
  <si>
    <t>SUND OUT PLUMBS OUT</t>
  </si>
  <si>
    <t xml:space="preserve">IZZY WIZZY </t>
  </si>
  <si>
    <t>IN THE CORNER</t>
  </si>
  <si>
    <t>ANAGRAMS</t>
  </si>
  <si>
    <t>MORTAL WOMBATS</t>
  </si>
  <si>
    <t>The Forge Inn - Glenfield - Sunday Night Quiz League #51</t>
  </si>
  <si>
    <t>EMBASSY</t>
  </si>
  <si>
    <t>COMING UP THE REAR</t>
  </si>
  <si>
    <t>THE QUIZILITES</t>
  </si>
  <si>
    <t>THEBIG FACT HUNT</t>
  </si>
  <si>
    <t>CHARLIES ASNGELS</t>
  </si>
  <si>
    <t>THE SORE LOSERS</t>
  </si>
  <si>
    <t>NOTHING BETWEEN THE EARS</t>
  </si>
  <si>
    <t>THREE AMIGOS 13</t>
  </si>
  <si>
    <t>CHARLIES ANGELS 4</t>
  </si>
  <si>
    <t>IZZY WIZZY</t>
  </si>
  <si>
    <t>CAT MAD CREW</t>
  </si>
  <si>
    <t>BORED ON A SUNDAY NIGHT</t>
  </si>
  <si>
    <t>TOP 5'S</t>
  </si>
  <si>
    <t>CHARLIES ANGELS 5</t>
  </si>
  <si>
    <r>
      <t>IN THE CORNER/</t>
    </r>
    <r>
      <rPr>
        <b/>
        <sz val="10"/>
        <color indexed="10"/>
        <rFont val="Arial"/>
        <family val="2"/>
      </rPr>
      <t>SUNS IN</t>
    </r>
    <r>
      <rPr>
        <b/>
        <sz val="10"/>
        <rFont val="Arial"/>
        <family val="2"/>
      </rPr>
      <t>/REVELLERS 12</t>
    </r>
  </si>
  <si>
    <t>BORED ON ASUNDAY NIGHT</t>
  </si>
  <si>
    <t>QUIZLAMIC EXTREMIST</t>
  </si>
  <si>
    <t>OH MY QUADS</t>
  </si>
  <si>
    <t>QUIZLAMIC EXTREMISTS (4)</t>
  </si>
  <si>
    <t>IN THE CORNER (11)</t>
  </si>
  <si>
    <t>QUIZLAMIC EXTREMISTS</t>
  </si>
  <si>
    <t>LYRICS</t>
  </si>
  <si>
    <t>STRAWBERRY</t>
  </si>
  <si>
    <t>SUNS IN PLUMBS IN 13</t>
  </si>
  <si>
    <t>STRAWBERRY 2</t>
  </si>
  <si>
    <t>FOREIGN TV</t>
  </si>
  <si>
    <t>JUST US THREE</t>
  </si>
  <si>
    <t>MUST SCORE MORE (5)</t>
  </si>
  <si>
    <t>THREE AMIGOS (13)</t>
  </si>
  <si>
    <t>JUST IS THREE</t>
  </si>
  <si>
    <t>FAMOUS FACES</t>
  </si>
  <si>
    <t>OI ALEXA</t>
  </si>
  <si>
    <t>HOPEFULLY NOT LAST AGAIN</t>
  </si>
  <si>
    <t>THE GLENFIELD WARRIORS</t>
  </si>
  <si>
    <t>FAOUS FOUR</t>
  </si>
  <si>
    <t>AT THE BAR</t>
  </si>
  <si>
    <t>GROWING BY THE WEEK</t>
  </si>
  <si>
    <t>GLENFIELD WARRIORS 4</t>
  </si>
  <si>
    <t>THE CHALFONTS 15</t>
  </si>
  <si>
    <t>FAMOUS FOUR</t>
  </si>
  <si>
    <t>NO NAME</t>
  </si>
  <si>
    <t>NORFOLK N CHANCE</t>
  </si>
  <si>
    <t>MAGNET AND STEEL</t>
  </si>
  <si>
    <t>FAMOUS FIVE</t>
  </si>
  <si>
    <t>JO NO</t>
  </si>
  <si>
    <t>JUST THE TWO OF US</t>
  </si>
  <si>
    <t>WERE ONLY HAVING ONE</t>
  </si>
  <si>
    <t>MISSING LETTERS</t>
  </si>
  <si>
    <t>JO NO 1</t>
  </si>
  <si>
    <t>THE CHALFONTS 11</t>
  </si>
  <si>
    <t>WERE ONLY HAVIN 1</t>
  </si>
  <si>
    <t>WERE ONLY HAVING 1</t>
  </si>
  <si>
    <t>INFAMOUS 5</t>
  </si>
  <si>
    <t>NORFOLN N CHANCE</t>
  </si>
  <si>
    <t>THE NEWBIES</t>
  </si>
  <si>
    <t>SALTY JACK</t>
  </si>
  <si>
    <t>DAY DREAMERS</t>
  </si>
  <si>
    <t>NEARLY MISSED</t>
  </si>
  <si>
    <t>IN THE CORNER IZZY WIZZY 14</t>
  </si>
  <si>
    <t>DAYDREAMERS 5</t>
  </si>
  <si>
    <t>NAME THE FILM</t>
  </si>
  <si>
    <t>Week Number: #8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</si>
</sst>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85" zoomScaleNormal="85" workbookViewId="0" topLeftCell="A1">
      <selection activeCell="D3" sqref="D3:L3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9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ht="12.75">
      <c r="A2" s="62" t="s">
        <v>9</v>
      </c>
      <c r="B2" s="63"/>
      <c r="C2" s="63"/>
      <c r="D2" s="63"/>
      <c r="E2" s="63"/>
      <c r="F2" s="63"/>
      <c r="G2" s="63"/>
      <c r="H2" s="64">
        <v>8</v>
      </c>
      <c r="I2" s="64"/>
      <c r="J2" s="64"/>
      <c r="K2" s="64"/>
      <c r="L2" s="64"/>
      <c r="M2" s="46"/>
      <c r="N2"/>
    </row>
    <row r="3" spans="1:14" ht="12.75" customHeight="1">
      <c r="A3" s="47" t="s">
        <v>0</v>
      </c>
      <c r="B3" s="65" t="s">
        <v>1</v>
      </c>
      <c r="C3" s="38"/>
      <c r="D3" s="67" t="s">
        <v>16</v>
      </c>
      <c r="E3" s="67"/>
      <c r="F3" s="67"/>
      <c r="G3" s="67"/>
      <c r="H3" s="67"/>
      <c r="I3" s="67"/>
      <c r="J3" s="67"/>
      <c r="K3" s="67"/>
      <c r="L3" s="67"/>
      <c r="M3" s="47" t="s">
        <v>3</v>
      </c>
      <c r="N3" s="7" t="s">
        <v>7</v>
      </c>
    </row>
    <row r="4" spans="1:14" ht="12.75">
      <c r="A4" s="48"/>
      <c r="B4" s="66"/>
      <c r="C4" s="39" t="s">
        <v>26</v>
      </c>
      <c r="D4" s="2">
        <v>43478</v>
      </c>
      <c r="E4" s="2">
        <f aca="true" t="shared" si="0" ref="E4:K4">D4+7</f>
        <v>43485</v>
      </c>
      <c r="F4" s="2">
        <f t="shared" si="0"/>
        <v>43492</v>
      </c>
      <c r="G4" s="2">
        <f t="shared" si="0"/>
        <v>43499</v>
      </c>
      <c r="H4" s="2">
        <f t="shared" si="0"/>
        <v>43506</v>
      </c>
      <c r="I4" s="2">
        <f t="shared" si="0"/>
        <v>43513</v>
      </c>
      <c r="J4" s="2">
        <f t="shared" si="0"/>
        <v>43520</v>
      </c>
      <c r="K4" s="2">
        <f t="shared" si="0"/>
        <v>43527</v>
      </c>
      <c r="L4" s="2"/>
      <c r="M4" s="48"/>
      <c r="N4" s="7" t="s">
        <v>8</v>
      </c>
    </row>
    <row r="5" spans="1:14" s="30" customFormat="1" ht="12.75" customHeight="1">
      <c r="A5" s="31">
        <v>1</v>
      </c>
      <c r="B5" s="33" t="s">
        <v>38</v>
      </c>
      <c r="C5" s="28">
        <f>COUNTIF(D5:K5,"&lt;&gt;")</f>
        <v>8</v>
      </c>
      <c r="D5" s="3">
        <v>59.5</v>
      </c>
      <c r="E5" s="3">
        <v>56</v>
      </c>
      <c r="F5" s="31">
        <v>56</v>
      </c>
      <c r="G5" s="3">
        <v>59</v>
      </c>
      <c r="H5" s="31">
        <v>57</v>
      </c>
      <c r="I5" s="3">
        <v>50.5</v>
      </c>
      <c r="J5" s="3">
        <v>53.5</v>
      </c>
      <c r="K5" s="3">
        <v>62</v>
      </c>
      <c r="L5" s="3"/>
      <c r="M5" s="3">
        <f>SUM(D5:L5)</f>
        <v>453.5</v>
      </c>
      <c r="N5" s="29">
        <f>M5/C5</f>
        <v>56.6875</v>
      </c>
    </row>
    <row r="6" spans="1:14" s="30" customFormat="1" ht="12.75">
      <c r="A6" s="31">
        <f aca="true" t="shared" si="1" ref="A6:A41">A5+1</f>
        <v>2</v>
      </c>
      <c r="B6" s="33" t="s">
        <v>36</v>
      </c>
      <c r="C6" s="28">
        <f>COUNTIF(D6:K6,"&lt;&gt;")</f>
        <v>8</v>
      </c>
      <c r="D6" s="3">
        <v>58</v>
      </c>
      <c r="E6" s="3">
        <v>48.5</v>
      </c>
      <c r="F6" s="31">
        <v>48.5</v>
      </c>
      <c r="G6" s="3">
        <v>58.5</v>
      </c>
      <c r="H6" s="31">
        <v>53</v>
      </c>
      <c r="I6" s="3">
        <v>59.5</v>
      </c>
      <c r="J6" s="3">
        <v>60.5</v>
      </c>
      <c r="K6" s="3">
        <v>57</v>
      </c>
      <c r="L6" s="3"/>
      <c r="M6" s="3">
        <f>SUM(D6:L6)</f>
        <v>443.5</v>
      </c>
      <c r="N6" s="29">
        <f aca="true" t="shared" si="2" ref="N6:N16">M6/C6</f>
        <v>55.4375</v>
      </c>
    </row>
    <row r="7" spans="1:14" s="30" customFormat="1" ht="12.75">
      <c r="A7" s="31">
        <f t="shared" si="1"/>
        <v>3</v>
      </c>
      <c r="B7" s="34" t="s">
        <v>41</v>
      </c>
      <c r="C7" s="28">
        <f>COUNTIF(D7:K7,"&lt;&gt;")</f>
        <v>8</v>
      </c>
      <c r="D7" s="3">
        <v>57</v>
      </c>
      <c r="E7" s="3">
        <v>46.5</v>
      </c>
      <c r="F7" s="31">
        <v>59</v>
      </c>
      <c r="G7" s="3">
        <v>56.5</v>
      </c>
      <c r="H7" s="31">
        <v>50</v>
      </c>
      <c r="I7" s="3">
        <v>62</v>
      </c>
      <c r="J7" s="3">
        <v>54</v>
      </c>
      <c r="K7" s="3">
        <v>58.5</v>
      </c>
      <c r="L7" s="3"/>
      <c r="M7" s="3">
        <f>SUM(D7:L7)</f>
        <v>443.5</v>
      </c>
      <c r="N7" s="29">
        <f t="shared" si="2"/>
        <v>55.4375</v>
      </c>
    </row>
    <row r="8" spans="1:14" s="30" customFormat="1" ht="12" customHeight="1">
      <c r="A8" s="31">
        <f t="shared" si="1"/>
        <v>4</v>
      </c>
      <c r="B8" s="33" t="s">
        <v>39</v>
      </c>
      <c r="C8" s="28">
        <f>COUNTIF(D8:K8,"&lt;&gt;")</f>
        <v>8</v>
      </c>
      <c r="D8" s="3">
        <v>45.5</v>
      </c>
      <c r="E8" s="3">
        <v>49</v>
      </c>
      <c r="F8" s="31">
        <v>43.5</v>
      </c>
      <c r="G8" s="3">
        <v>52.5</v>
      </c>
      <c r="H8" s="31">
        <v>46</v>
      </c>
      <c r="I8" s="3">
        <v>63</v>
      </c>
      <c r="J8" s="3">
        <v>47.5</v>
      </c>
      <c r="K8" s="3">
        <v>57</v>
      </c>
      <c r="L8" s="3"/>
      <c r="M8" s="3">
        <f>SUM(D8:L8)</f>
        <v>404</v>
      </c>
      <c r="N8" s="29">
        <f t="shared" si="2"/>
        <v>50.5</v>
      </c>
    </row>
    <row r="9" spans="1:14" s="30" customFormat="1" ht="12.75">
      <c r="A9" s="31">
        <f t="shared" si="1"/>
        <v>5</v>
      </c>
      <c r="B9" s="33" t="s">
        <v>40</v>
      </c>
      <c r="C9" s="28">
        <f>COUNTIF(D9:K9,"&lt;&gt;")</f>
        <v>8</v>
      </c>
      <c r="D9" s="3">
        <v>54.5</v>
      </c>
      <c r="E9" s="3">
        <v>51</v>
      </c>
      <c r="F9" s="31">
        <v>47.5</v>
      </c>
      <c r="G9" s="3">
        <v>52</v>
      </c>
      <c r="H9" s="31">
        <v>42.5</v>
      </c>
      <c r="I9" s="3">
        <v>50</v>
      </c>
      <c r="J9" s="3">
        <v>46</v>
      </c>
      <c r="K9" s="3">
        <v>51.5</v>
      </c>
      <c r="L9" s="3"/>
      <c r="M9" s="3">
        <f>SUM(D9:L9)</f>
        <v>395</v>
      </c>
      <c r="N9" s="29">
        <f t="shared" si="2"/>
        <v>49.375</v>
      </c>
    </row>
    <row r="10" spans="1:14" s="30" customFormat="1" ht="12.75">
      <c r="A10" s="31">
        <f t="shared" si="1"/>
        <v>6</v>
      </c>
      <c r="B10" s="33" t="s">
        <v>37</v>
      </c>
      <c r="C10" s="28">
        <f>COUNTIF(D10:K10,"&lt;&gt;")</f>
        <v>7</v>
      </c>
      <c r="D10" s="3">
        <v>52</v>
      </c>
      <c r="E10" s="3">
        <v>50</v>
      </c>
      <c r="F10" s="31">
        <v>45</v>
      </c>
      <c r="G10" s="3"/>
      <c r="H10" s="31">
        <v>54</v>
      </c>
      <c r="I10" s="3">
        <v>46.5</v>
      </c>
      <c r="J10" s="3">
        <v>57</v>
      </c>
      <c r="K10" s="3">
        <v>59</v>
      </c>
      <c r="L10" s="3"/>
      <c r="M10" s="3">
        <f>SUM(D10:L10)</f>
        <v>363.5</v>
      </c>
      <c r="N10" s="29">
        <f t="shared" si="2"/>
        <v>51.92857142857143</v>
      </c>
    </row>
    <row r="11" spans="1:14" s="30" customFormat="1" ht="12.75">
      <c r="A11" s="31">
        <f t="shared" si="1"/>
        <v>7</v>
      </c>
      <c r="B11" s="32" t="s">
        <v>49</v>
      </c>
      <c r="C11" s="28">
        <f>COUNTIF(D11:K11,"&lt;&gt;")</f>
        <v>8</v>
      </c>
      <c r="D11" s="3">
        <v>36.5</v>
      </c>
      <c r="E11" s="3">
        <v>38</v>
      </c>
      <c r="F11" s="31">
        <v>33</v>
      </c>
      <c r="G11" s="3">
        <v>51.5</v>
      </c>
      <c r="H11" s="31">
        <v>37</v>
      </c>
      <c r="I11" s="3">
        <v>42.5</v>
      </c>
      <c r="J11" s="3">
        <v>43</v>
      </c>
      <c r="K11" s="3">
        <v>49.5</v>
      </c>
      <c r="L11" s="3"/>
      <c r="M11" s="3">
        <f>SUM(D11:L11)</f>
        <v>331</v>
      </c>
      <c r="N11" s="29">
        <f t="shared" si="2"/>
        <v>41.375</v>
      </c>
    </row>
    <row r="12" spans="1:14" s="30" customFormat="1" ht="12.75">
      <c r="A12" s="31">
        <f t="shared" si="1"/>
        <v>8</v>
      </c>
      <c r="B12" s="33" t="s">
        <v>51</v>
      </c>
      <c r="C12" s="28">
        <f>COUNTIF(D12:K12,"&lt;&gt;")</f>
        <v>6</v>
      </c>
      <c r="D12" s="3">
        <v>59.5</v>
      </c>
      <c r="E12" s="3"/>
      <c r="F12" s="31">
        <v>38.5</v>
      </c>
      <c r="G12" s="3">
        <v>57</v>
      </c>
      <c r="H12" s="31">
        <v>48</v>
      </c>
      <c r="I12" s="3">
        <v>55.5</v>
      </c>
      <c r="J12" s="3">
        <v>55</v>
      </c>
      <c r="K12" s="3"/>
      <c r="L12" s="3"/>
      <c r="M12" s="3">
        <f>SUM(D12:L12)</f>
        <v>313.5</v>
      </c>
      <c r="N12" s="29">
        <f t="shared" si="2"/>
        <v>52.25</v>
      </c>
    </row>
    <row r="13" spans="1:14" s="30" customFormat="1" ht="13.5" customHeight="1">
      <c r="A13" s="31">
        <f t="shared" si="1"/>
        <v>9</v>
      </c>
      <c r="B13" s="33" t="s">
        <v>33</v>
      </c>
      <c r="C13" s="28">
        <f>COUNTIF(D13:K13,"&lt;&gt;")</f>
        <v>7</v>
      </c>
      <c r="D13" s="3">
        <v>48</v>
      </c>
      <c r="E13" s="3"/>
      <c r="F13" s="31">
        <v>35</v>
      </c>
      <c r="G13" s="3">
        <v>41.5</v>
      </c>
      <c r="H13" s="31">
        <v>27</v>
      </c>
      <c r="I13" s="3">
        <v>44.5</v>
      </c>
      <c r="J13" s="3">
        <v>42.5</v>
      </c>
      <c r="K13" s="3">
        <v>43</v>
      </c>
      <c r="L13" s="3"/>
      <c r="M13" s="3">
        <f>SUM(D13:L13)</f>
        <v>281.5</v>
      </c>
      <c r="N13" s="29">
        <f t="shared" si="2"/>
        <v>40.214285714285715</v>
      </c>
    </row>
    <row r="14" spans="1:14" s="30" customFormat="1" ht="12.75">
      <c r="A14" s="31">
        <f t="shared" si="1"/>
        <v>10</v>
      </c>
      <c r="B14" s="32" t="s">
        <v>55</v>
      </c>
      <c r="C14" s="28">
        <f>COUNTIF(D14:K14,"&lt;&gt;")</f>
        <v>5</v>
      </c>
      <c r="D14" s="3"/>
      <c r="E14" s="3">
        <v>41</v>
      </c>
      <c r="F14" s="31"/>
      <c r="G14" s="3">
        <v>51.5</v>
      </c>
      <c r="H14" s="31">
        <v>48</v>
      </c>
      <c r="I14" s="3">
        <v>50.5</v>
      </c>
      <c r="J14" s="3"/>
      <c r="K14" s="3">
        <v>59</v>
      </c>
      <c r="L14" s="3"/>
      <c r="M14" s="3">
        <f>SUM(D14:L14)</f>
        <v>250</v>
      </c>
      <c r="N14" s="29">
        <f t="shared" si="2"/>
        <v>50</v>
      </c>
    </row>
    <row r="15" spans="1:14" ht="12.75">
      <c r="A15" s="31">
        <f t="shared" si="1"/>
        <v>11</v>
      </c>
      <c r="B15" s="33" t="s">
        <v>46</v>
      </c>
      <c r="C15" s="28">
        <f>COUNTIF(D15:K15,"&lt;&gt;")</f>
        <v>4</v>
      </c>
      <c r="D15" s="3">
        <v>41.5</v>
      </c>
      <c r="E15" s="3"/>
      <c r="F15" s="31"/>
      <c r="G15" s="3">
        <v>47</v>
      </c>
      <c r="H15" s="31">
        <v>27.5</v>
      </c>
      <c r="I15" s="3"/>
      <c r="J15" s="3"/>
      <c r="K15" s="3">
        <v>34</v>
      </c>
      <c r="L15" s="3"/>
      <c r="M15" s="3">
        <f>SUM(D15:L15)</f>
        <v>150</v>
      </c>
      <c r="N15" s="29">
        <f t="shared" si="2"/>
        <v>37.5</v>
      </c>
    </row>
    <row r="16" spans="1:14" ht="12.75">
      <c r="A16" s="31">
        <f t="shared" si="1"/>
        <v>12</v>
      </c>
      <c r="B16" s="33" t="s">
        <v>43</v>
      </c>
      <c r="C16" s="28">
        <f>COUNTIF(D16:K16,"&lt;&gt;")</f>
        <v>3</v>
      </c>
      <c r="D16" s="3">
        <v>53</v>
      </c>
      <c r="E16" s="3"/>
      <c r="F16" s="31"/>
      <c r="G16" s="3"/>
      <c r="H16" s="31"/>
      <c r="I16" s="3">
        <v>49.5</v>
      </c>
      <c r="J16" s="3"/>
      <c r="K16" s="3">
        <v>46</v>
      </c>
      <c r="L16" s="3"/>
      <c r="M16" s="3">
        <f>SUM(D16:L16)</f>
        <v>148.5</v>
      </c>
      <c r="N16" s="29">
        <f t="shared" si="2"/>
        <v>49.5</v>
      </c>
    </row>
    <row r="17" spans="1:14" ht="12.75">
      <c r="A17" s="31">
        <f t="shared" si="1"/>
        <v>13</v>
      </c>
      <c r="B17" s="34" t="s">
        <v>84</v>
      </c>
      <c r="C17" s="28">
        <f>COUNTIF(D17:K17,"&lt;&gt;")</f>
        <v>2</v>
      </c>
      <c r="D17" s="3"/>
      <c r="E17" s="3"/>
      <c r="F17" s="31"/>
      <c r="G17" s="3"/>
      <c r="H17" s="31"/>
      <c r="I17" s="3">
        <v>46.5</v>
      </c>
      <c r="J17" s="3"/>
      <c r="K17" s="3">
        <v>48</v>
      </c>
      <c r="L17" s="3"/>
      <c r="M17" s="3">
        <f>SUM(D17:L17)</f>
        <v>94.5</v>
      </c>
      <c r="N17" s="29">
        <f aca="true" t="shared" si="3" ref="N17:N23">M17/C17</f>
        <v>47.25</v>
      </c>
    </row>
    <row r="18" spans="1:14" ht="12.75">
      <c r="A18" s="31">
        <f t="shared" si="1"/>
        <v>14</v>
      </c>
      <c r="B18" s="34" t="s">
        <v>96</v>
      </c>
      <c r="C18" s="28">
        <f>COUNTIF(D18:K18,"&lt;&gt;")</f>
        <v>1</v>
      </c>
      <c r="D18" s="3"/>
      <c r="E18" s="3"/>
      <c r="F18" s="31"/>
      <c r="G18" s="3"/>
      <c r="H18" s="31"/>
      <c r="I18" s="3"/>
      <c r="J18" s="3">
        <v>58</v>
      </c>
      <c r="K18" s="3"/>
      <c r="L18" s="3"/>
      <c r="M18" s="3">
        <f>SUM(D18:L18)</f>
        <v>58</v>
      </c>
      <c r="N18" s="29">
        <f t="shared" si="3"/>
        <v>58</v>
      </c>
    </row>
    <row r="19" spans="1:14" ht="12.75">
      <c r="A19" s="31">
        <f t="shared" si="1"/>
        <v>15</v>
      </c>
      <c r="B19" s="33" t="s">
        <v>50</v>
      </c>
      <c r="C19" s="28">
        <f>COUNTIF(D19:K19,"&lt;&gt;")</f>
        <v>1</v>
      </c>
      <c r="D19" s="3">
        <v>56</v>
      </c>
      <c r="E19" s="3"/>
      <c r="F19" s="31"/>
      <c r="G19" s="3"/>
      <c r="H19" s="31"/>
      <c r="I19" s="3"/>
      <c r="J19" s="3"/>
      <c r="K19" s="3"/>
      <c r="L19" s="3"/>
      <c r="M19" s="3">
        <f>SUM(D19:L19)</f>
        <v>56</v>
      </c>
      <c r="N19" s="29">
        <f t="shared" si="3"/>
        <v>56</v>
      </c>
    </row>
    <row r="20" spans="1:14" ht="12.75">
      <c r="A20" s="31">
        <f t="shared" si="1"/>
        <v>16</v>
      </c>
      <c r="B20" s="33" t="s">
        <v>45</v>
      </c>
      <c r="C20" s="28">
        <f>COUNTIF(D20:K20,"&lt;&gt;")</f>
        <v>1</v>
      </c>
      <c r="D20" s="3">
        <v>54</v>
      </c>
      <c r="E20" s="3"/>
      <c r="F20" s="31"/>
      <c r="G20" s="3"/>
      <c r="H20" s="31"/>
      <c r="I20" s="3"/>
      <c r="J20" s="3"/>
      <c r="K20" s="3"/>
      <c r="L20" s="3"/>
      <c r="M20" s="3">
        <f>SUM(D20:L20)</f>
        <v>54</v>
      </c>
      <c r="N20" s="29">
        <f t="shared" si="3"/>
        <v>54</v>
      </c>
    </row>
    <row r="21" spans="1:14" ht="12.75">
      <c r="A21" s="31">
        <f t="shared" si="1"/>
        <v>17</v>
      </c>
      <c r="B21" s="33" t="s">
        <v>48</v>
      </c>
      <c r="C21" s="28">
        <f>COUNTIF(D21:K21,"&lt;&gt;")</f>
        <v>1</v>
      </c>
      <c r="D21" s="3">
        <v>52.5</v>
      </c>
      <c r="E21" s="3"/>
      <c r="F21" s="31"/>
      <c r="G21" s="3"/>
      <c r="H21" s="31"/>
      <c r="I21" s="3"/>
      <c r="J21" s="3"/>
      <c r="K21" s="3"/>
      <c r="L21" s="3"/>
      <c r="M21" s="3">
        <f>SUM(D21:L21)</f>
        <v>52.5</v>
      </c>
      <c r="N21" s="29">
        <f t="shared" si="3"/>
        <v>52.5</v>
      </c>
    </row>
    <row r="22" spans="1:14" ht="12.75">
      <c r="A22" s="31">
        <f t="shared" si="1"/>
        <v>18</v>
      </c>
      <c r="B22" s="34" t="s">
        <v>81</v>
      </c>
      <c r="C22" s="28">
        <f>COUNTIF(D22:K22,"&lt;&gt;")</f>
        <v>1</v>
      </c>
      <c r="D22" s="3"/>
      <c r="E22" s="3"/>
      <c r="F22" s="31"/>
      <c r="G22" s="3"/>
      <c r="H22" s="31"/>
      <c r="I22" s="3">
        <v>52.5</v>
      </c>
      <c r="J22" s="3"/>
      <c r="K22" s="3"/>
      <c r="L22" s="3"/>
      <c r="M22" s="3">
        <f>SUM(D22:L22)</f>
        <v>52.5</v>
      </c>
      <c r="N22" s="29">
        <f t="shared" si="3"/>
        <v>52.5</v>
      </c>
    </row>
    <row r="23" spans="1:14" ht="12.75">
      <c r="A23" s="31">
        <f t="shared" si="1"/>
        <v>19</v>
      </c>
      <c r="B23" s="34" t="s">
        <v>90</v>
      </c>
      <c r="C23" s="28">
        <f>COUNTIF(D23:K23,"&lt;&gt;")</f>
        <v>1</v>
      </c>
      <c r="D23" s="3"/>
      <c r="E23" s="3"/>
      <c r="F23" s="31"/>
      <c r="G23" s="3"/>
      <c r="H23" s="31"/>
      <c r="I23" s="3"/>
      <c r="J23" s="3">
        <v>50.5</v>
      </c>
      <c r="K23" s="3"/>
      <c r="L23" s="3"/>
      <c r="M23" s="3">
        <f>SUM(D23:L23)</f>
        <v>50.5</v>
      </c>
      <c r="N23" s="29">
        <f t="shared" si="3"/>
        <v>50.5</v>
      </c>
    </row>
    <row r="24" spans="1:14" ht="12.75">
      <c r="A24" s="31">
        <f t="shared" si="1"/>
        <v>20</v>
      </c>
      <c r="B24" s="34" t="s">
        <v>100</v>
      </c>
      <c r="C24" s="28">
        <f>COUNTIF(D24:K24,"&lt;&gt;")</f>
        <v>1</v>
      </c>
      <c r="D24" s="3"/>
      <c r="E24" s="3"/>
      <c r="F24" s="31"/>
      <c r="G24" s="3"/>
      <c r="H24" s="31"/>
      <c r="I24" s="3"/>
      <c r="J24" s="3"/>
      <c r="K24" s="3">
        <v>48.5</v>
      </c>
      <c r="L24" s="3"/>
      <c r="M24" s="3">
        <f>SUM(D24:L24)</f>
        <v>48.5</v>
      </c>
      <c r="N24" s="29">
        <f>M24/C24</f>
        <v>48.5</v>
      </c>
    </row>
    <row r="25" spans="1:14" ht="12.75">
      <c r="A25" s="31">
        <f t="shared" si="1"/>
        <v>21</v>
      </c>
      <c r="B25" s="34" t="s">
        <v>76</v>
      </c>
      <c r="C25" s="28">
        <f>COUNTIF(D25:K25,"&lt;&gt;")</f>
        <v>1</v>
      </c>
      <c r="D25" s="3"/>
      <c r="E25" s="3"/>
      <c r="F25" s="31"/>
      <c r="G25" s="3"/>
      <c r="H25" s="31"/>
      <c r="I25" s="3">
        <v>46.5</v>
      </c>
      <c r="J25" s="3"/>
      <c r="K25" s="3"/>
      <c r="L25" s="3"/>
      <c r="M25" s="3">
        <f>SUM(D25:L25)</f>
        <v>46.5</v>
      </c>
      <c r="N25" s="29">
        <f aca="true" t="shared" si="4" ref="N25:N30">M25/C25</f>
        <v>46.5</v>
      </c>
    </row>
    <row r="26" spans="1:14" ht="12.75">
      <c r="A26" s="31">
        <f t="shared" si="1"/>
        <v>22</v>
      </c>
      <c r="B26" s="34" t="s">
        <v>99</v>
      </c>
      <c r="C26" s="28">
        <f>COUNTIF(D26:K26,"&lt;&gt;")</f>
        <v>1</v>
      </c>
      <c r="D26" s="3"/>
      <c r="E26" s="3"/>
      <c r="F26" s="31"/>
      <c r="G26" s="3"/>
      <c r="H26" s="31"/>
      <c r="I26" s="3"/>
      <c r="J26" s="3"/>
      <c r="K26" s="3">
        <v>45</v>
      </c>
      <c r="L26" s="3"/>
      <c r="M26" s="3">
        <f>SUM(D26:L26)</f>
        <v>45</v>
      </c>
      <c r="N26" s="29">
        <f t="shared" si="4"/>
        <v>45</v>
      </c>
    </row>
    <row r="27" spans="1:14" ht="12.75">
      <c r="A27" s="31">
        <f t="shared" si="1"/>
        <v>23</v>
      </c>
      <c r="B27" s="33" t="s">
        <v>62</v>
      </c>
      <c r="C27" s="28">
        <f>COUNTIF(D27:K27,"&lt;&gt;")</f>
        <v>1</v>
      </c>
      <c r="D27" s="3"/>
      <c r="E27" s="3"/>
      <c r="F27" s="31">
        <v>44.5</v>
      </c>
      <c r="G27" s="3"/>
      <c r="H27" s="31"/>
      <c r="I27" s="3"/>
      <c r="J27" s="3"/>
      <c r="K27" s="3"/>
      <c r="L27" s="3"/>
      <c r="M27" s="3">
        <f>SUM(D27:L27)</f>
        <v>44.5</v>
      </c>
      <c r="N27" s="29">
        <f t="shared" si="4"/>
        <v>44.5</v>
      </c>
    </row>
    <row r="28" spans="1:14" ht="12.75">
      <c r="A28" s="31">
        <f t="shared" si="1"/>
        <v>24</v>
      </c>
      <c r="B28" s="34" t="s">
        <v>74</v>
      </c>
      <c r="C28" s="28">
        <f>COUNTIF(D28:K28,"&lt;&gt;")</f>
        <v>1</v>
      </c>
      <c r="D28" s="3"/>
      <c r="E28" s="3"/>
      <c r="F28" s="31"/>
      <c r="G28" s="3"/>
      <c r="H28" s="31">
        <v>44</v>
      </c>
      <c r="I28" s="3"/>
      <c r="J28" s="3"/>
      <c r="K28" s="3"/>
      <c r="L28" s="3"/>
      <c r="M28" s="3">
        <f>SUM(D28:L28)</f>
        <v>44</v>
      </c>
      <c r="N28" s="29">
        <f t="shared" si="4"/>
        <v>44</v>
      </c>
    </row>
    <row r="29" spans="1:14" ht="12.75">
      <c r="A29" s="31">
        <f t="shared" si="1"/>
        <v>25</v>
      </c>
      <c r="B29" s="34" t="s">
        <v>97</v>
      </c>
      <c r="C29" s="28">
        <f>COUNTIF(D29:K29,"&lt;&gt;")</f>
        <v>1</v>
      </c>
      <c r="D29" s="3"/>
      <c r="E29" s="3"/>
      <c r="F29" s="31"/>
      <c r="G29" s="3"/>
      <c r="H29" s="31"/>
      <c r="I29" s="3"/>
      <c r="J29" s="3">
        <v>44</v>
      </c>
      <c r="K29" s="3"/>
      <c r="L29" s="3"/>
      <c r="M29" s="3">
        <f>SUM(D29:L29)</f>
        <v>44</v>
      </c>
      <c r="N29" s="29">
        <f t="shared" si="4"/>
        <v>44</v>
      </c>
    </row>
    <row r="30" spans="1:14" ht="12.75">
      <c r="A30" s="31">
        <f t="shared" si="1"/>
        <v>26</v>
      </c>
      <c r="B30" s="33" t="s">
        <v>47</v>
      </c>
      <c r="C30" s="28">
        <f>COUNTIF(D30:K30,"&lt;&gt;")</f>
        <v>1</v>
      </c>
      <c r="D30" s="3">
        <v>41</v>
      </c>
      <c r="E30" s="3"/>
      <c r="F30" s="31"/>
      <c r="G30" s="3"/>
      <c r="H30" s="31"/>
      <c r="I30" s="3"/>
      <c r="J30" s="3"/>
      <c r="K30" s="3"/>
      <c r="L30" s="3"/>
      <c r="M30" s="3">
        <f>SUM(D30:L30)</f>
        <v>41</v>
      </c>
      <c r="N30" s="29">
        <f t="shared" si="4"/>
        <v>41</v>
      </c>
    </row>
    <row r="31" spans="1:14" ht="12.75">
      <c r="A31" s="31">
        <f t="shared" si="1"/>
        <v>27</v>
      </c>
      <c r="B31" s="33" t="s">
        <v>60</v>
      </c>
      <c r="C31" s="28">
        <f>COUNTIF(D31:K31,"&lt;&gt;")</f>
        <v>1</v>
      </c>
      <c r="D31" s="3"/>
      <c r="E31" s="3">
        <v>41</v>
      </c>
      <c r="F31" s="31"/>
      <c r="G31" s="3"/>
      <c r="H31" s="31"/>
      <c r="I31" s="3"/>
      <c r="J31" s="3"/>
      <c r="K31" s="3"/>
      <c r="L31" s="3"/>
      <c r="M31" s="3">
        <f>SUM(D31:L31)</f>
        <v>41</v>
      </c>
      <c r="N31" s="29">
        <f aca="true" t="shared" si="5" ref="N31:N41">M31/C31</f>
        <v>41</v>
      </c>
    </row>
    <row r="32" spans="1:14" ht="12.75">
      <c r="A32" s="31">
        <f t="shared" si="1"/>
        <v>28</v>
      </c>
      <c r="B32" s="34" t="s">
        <v>102</v>
      </c>
      <c r="C32" s="28">
        <f>COUNTIF(D32:K32,"&lt;&gt;")</f>
        <v>1</v>
      </c>
      <c r="D32" s="3"/>
      <c r="E32" s="3"/>
      <c r="F32" s="31"/>
      <c r="G32" s="3"/>
      <c r="H32" s="31"/>
      <c r="I32" s="3"/>
      <c r="J32" s="3"/>
      <c r="K32" s="3">
        <v>41</v>
      </c>
      <c r="L32" s="3"/>
      <c r="M32" s="3">
        <f>SUM(D32:L32)</f>
        <v>41</v>
      </c>
      <c r="N32" s="29">
        <f t="shared" si="5"/>
        <v>41</v>
      </c>
    </row>
    <row r="33" spans="1:14" ht="12.75">
      <c r="A33" s="31">
        <f t="shared" si="1"/>
        <v>29</v>
      </c>
      <c r="B33" s="34" t="s">
        <v>98</v>
      </c>
      <c r="C33" s="28">
        <f>COUNTIF(D33:K33,"&lt;&gt;")</f>
        <v>1</v>
      </c>
      <c r="D33" s="3"/>
      <c r="E33" s="3"/>
      <c r="F33" s="31"/>
      <c r="G33" s="3"/>
      <c r="H33" s="31"/>
      <c r="I33" s="3"/>
      <c r="J33" s="3">
        <v>39</v>
      </c>
      <c r="K33" s="3"/>
      <c r="L33" s="3"/>
      <c r="M33" s="3">
        <f>SUM(D33:L33)</f>
        <v>39</v>
      </c>
      <c r="N33" s="29">
        <f t="shared" si="5"/>
        <v>39</v>
      </c>
    </row>
    <row r="34" spans="1:14" ht="12.75">
      <c r="A34" s="31">
        <f t="shared" si="1"/>
        <v>30</v>
      </c>
      <c r="B34" s="34" t="s">
        <v>77</v>
      </c>
      <c r="C34" s="28">
        <f>COUNTIF(D34:K34,"&lt;&gt;")</f>
        <v>1</v>
      </c>
      <c r="D34" s="3"/>
      <c r="E34" s="3"/>
      <c r="F34" s="31"/>
      <c r="G34" s="3"/>
      <c r="H34" s="31"/>
      <c r="I34" s="3">
        <v>37.5</v>
      </c>
      <c r="J34" s="3"/>
      <c r="K34" s="3"/>
      <c r="L34" s="3"/>
      <c r="M34" s="3">
        <f>SUM(D34:L34)</f>
        <v>37.5</v>
      </c>
      <c r="N34" s="29">
        <f t="shared" si="5"/>
        <v>37.5</v>
      </c>
    </row>
    <row r="35" spans="1:14" ht="12.75">
      <c r="A35" s="31">
        <f t="shared" si="1"/>
        <v>31</v>
      </c>
      <c r="B35" s="34" t="s">
        <v>78</v>
      </c>
      <c r="C35" s="28">
        <f>COUNTIF(D35:K35,"&lt;&gt;")</f>
        <v>1</v>
      </c>
      <c r="D35" s="3"/>
      <c r="E35" s="3"/>
      <c r="F35" s="31"/>
      <c r="G35" s="3"/>
      <c r="H35" s="31"/>
      <c r="I35" s="3">
        <v>36.5</v>
      </c>
      <c r="J35" s="3"/>
      <c r="K35" s="3"/>
      <c r="L35" s="3"/>
      <c r="M35" s="3">
        <f>SUM(D35:L35)</f>
        <v>36.5</v>
      </c>
      <c r="N35" s="29">
        <f t="shared" si="5"/>
        <v>36.5</v>
      </c>
    </row>
    <row r="36" spans="1:14" ht="12.75">
      <c r="A36" s="31">
        <f t="shared" si="1"/>
        <v>32</v>
      </c>
      <c r="B36" s="34" t="s">
        <v>87</v>
      </c>
      <c r="C36" s="28">
        <f>COUNTIF(D36:K36,"&lt;&gt;")</f>
        <v>1</v>
      </c>
      <c r="D36" s="3"/>
      <c r="E36" s="3"/>
      <c r="F36" s="31"/>
      <c r="G36" s="3"/>
      <c r="H36" s="31"/>
      <c r="I36" s="3"/>
      <c r="J36" s="3">
        <v>36</v>
      </c>
      <c r="K36" s="3"/>
      <c r="L36" s="3"/>
      <c r="M36" s="3">
        <f>SUM(D36:L36)</f>
        <v>36</v>
      </c>
      <c r="N36" s="29">
        <f t="shared" si="5"/>
        <v>36</v>
      </c>
    </row>
    <row r="37" spans="1:14" ht="12.75">
      <c r="A37" s="31">
        <f t="shared" si="1"/>
        <v>33</v>
      </c>
      <c r="B37" s="34" t="s">
        <v>101</v>
      </c>
      <c r="C37" s="28">
        <f>COUNTIF(D37:K37,"&lt;&gt;")</f>
        <v>1</v>
      </c>
      <c r="D37" s="3"/>
      <c r="E37" s="3"/>
      <c r="F37" s="31"/>
      <c r="G37" s="3"/>
      <c r="H37" s="31"/>
      <c r="I37" s="3"/>
      <c r="J37" s="3"/>
      <c r="K37" s="3">
        <v>36</v>
      </c>
      <c r="L37" s="3"/>
      <c r="M37" s="3">
        <f>SUM(D37:L37)</f>
        <v>36</v>
      </c>
      <c r="N37" s="29">
        <f>M37/C37</f>
        <v>36</v>
      </c>
    </row>
    <row r="38" spans="1:14" ht="12.75">
      <c r="A38" s="31">
        <f t="shared" si="1"/>
        <v>34</v>
      </c>
      <c r="B38" s="34" t="s">
        <v>67</v>
      </c>
      <c r="C38" s="28">
        <f>COUNTIF(D38:K38,"&lt;&gt;")</f>
        <v>1</v>
      </c>
      <c r="D38" s="3"/>
      <c r="E38" s="3"/>
      <c r="F38" s="31"/>
      <c r="G38" s="3">
        <v>31.5</v>
      </c>
      <c r="H38" s="31"/>
      <c r="I38" s="3"/>
      <c r="J38" s="3"/>
      <c r="K38" s="3"/>
      <c r="L38" s="3"/>
      <c r="M38" s="3">
        <f>SUM(D38:L38)</f>
        <v>31.5</v>
      </c>
      <c r="N38" s="29">
        <f>M38/C38</f>
        <v>31.5</v>
      </c>
    </row>
    <row r="39" spans="1:14" ht="12.75">
      <c r="A39" s="31">
        <f t="shared" si="1"/>
        <v>35</v>
      </c>
      <c r="B39" s="34" t="s">
        <v>89</v>
      </c>
      <c r="C39" s="28">
        <f>COUNTIF(D39:K39,"&lt;&gt;")</f>
        <v>1</v>
      </c>
      <c r="D39" s="3"/>
      <c r="E39" s="3"/>
      <c r="F39" s="31"/>
      <c r="G39" s="3"/>
      <c r="H39" s="31"/>
      <c r="I39" s="3"/>
      <c r="J39" s="3">
        <v>28.5</v>
      </c>
      <c r="K39" s="3"/>
      <c r="L39" s="3"/>
      <c r="M39" s="3">
        <f>SUM(D39:L39)</f>
        <v>28.5</v>
      </c>
      <c r="N39" s="29">
        <f>M39/C39</f>
        <v>28.5</v>
      </c>
    </row>
    <row r="40" spans="1:14" ht="12.75">
      <c r="A40" s="31">
        <f t="shared" si="1"/>
        <v>36</v>
      </c>
      <c r="B40" s="34" t="s">
        <v>65</v>
      </c>
      <c r="C40" s="28">
        <f>COUNTIF(D40:K40,"&lt;&gt;")</f>
        <v>1</v>
      </c>
      <c r="D40" s="3"/>
      <c r="E40" s="3"/>
      <c r="F40" s="31">
        <v>25</v>
      </c>
      <c r="G40" s="3"/>
      <c r="H40" s="31"/>
      <c r="I40" s="3"/>
      <c r="J40" s="3"/>
      <c r="K40" s="3"/>
      <c r="L40" s="3"/>
      <c r="M40" s="3">
        <f>SUM(D40:L40)</f>
        <v>25</v>
      </c>
      <c r="N40" s="29">
        <f>M40/C40</f>
        <v>25</v>
      </c>
    </row>
    <row r="41" spans="1:14" ht="12.75">
      <c r="A41" s="31">
        <f t="shared" si="1"/>
        <v>37</v>
      </c>
      <c r="B41" s="34" t="s">
        <v>85</v>
      </c>
      <c r="C41" s="28">
        <f>COUNTIF(D41:K41,"&lt;&gt;")</f>
        <v>1</v>
      </c>
      <c r="D41" s="3"/>
      <c r="E41" s="3"/>
      <c r="F41" s="31"/>
      <c r="G41" s="3"/>
      <c r="H41" s="31"/>
      <c r="I41" s="3">
        <v>2</v>
      </c>
      <c r="J41" s="3"/>
      <c r="K41" s="3"/>
      <c r="L41" s="3"/>
      <c r="M41" s="3">
        <f>SUM(D41:L41)</f>
        <v>2</v>
      </c>
      <c r="N41" s="29">
        <f>M41/C41</f>
        <v>2</v>
      </c>
    </row>
    <row r="42" spans="1:14" ht="12.75">
      <c r="A42" s="53" t="s">
        <v>10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</row>
    <row r="43" spans="1:14" ht="12.7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</row>
    <row r="44" spans="1:14" ht="12.75">
      <c r="A44" s="52" t="s">
        <v>4</v>
      </c>
      <c r="B44" s="51" t="s">
        <v>6</v>
      </c>
      <c r="C44" s="37" t="s">
        <v>8</v>
      </c>
      <c r="D44" s="7">
        <f aca="true" t="shared" si="6" ref="D44:I44">SUM(D5:D41)/D46</f>
        <v>51.233333333333334</v>
      </c>
      <c r="E44" s="7">
        <f t="shared" si="6"/>
        <v>46.77777777777778</v>
      </c>
      <c r="F44" s="7">
        <f t="shared" si="6"/>
        <v>43.22727272727273</v>
      </c>
      <c r="G44" s="7">
        <f t="shared" si="6"/>
        <v>50.77272727272727</v>
      </c>
      <c r="H44" s="7">
        <f t="shared" si="6"/>
        <v>44.5</v>
      </c>
      <c r="I44" s="7">
        <f t="shared" si="6"/>
        <v>46.794117647058826</v>
      </c>
      <c r="J44" s="7">
        <f>SUM(J5:J41)/J46</f>
        <v>47.666666666666664</v>
      </c>
      <c r="K44" s="7">
        <f>SUM(K5:K41)/K46</f>
        <v>49.6875</v>
      </c>
      <c r="L44" s="7"/>
      <c r="M44" s="4"/>
      <c r="N44" s="13"/>
    </row>
    <row r="45" spans="1:14" ht="12.75">
      <c r="A45" s="52"/>
      <c r="B45" s="51"/>
      <c r="C45" s="37" t="s">
        <v>27</v>
      </c>
      <c r="D45" s="7">
        <f aca="true" t="shared" si="7" ref="D45:I45">MAX(D5:D41)</f>
        <v>59.5</v>
      </c>
      <c r="E45" s="7">
        <f t="shared" si="7"/>
        <v>56</v>
      </c>
      <c r="F45" s="7">
        <f t="shared" si="7"/>
        <v>59</v>
      </c>
      <c r="G45" s="7">
        <f t="shared" si="7"/>
        <v>59</v>
      </c>
      <c r="H45" s="7">
        <f t="shared" si="7"/>
        <v>57</v>
      </c>
      <c r="I45" s="7">
        <f t="shared" si="7"/>
        <v>63</v>
      </c>
      <c r="J45" s="7">
        <f>MAX(J5:J41)</f>
        <v>60.5</v>
      </c>
      <c r="K45" s="7">
        <f>MAX(K5:K41)</f>
        <v>62</v>
      </c>
      <c r="L45" s="7"/>
      <c r="M45" s="11"/>
      <c r="N45" s="12"/>
    </row>
    <row r="46" spans="1:14" ht="12.75">
      <c r="A46" s="52"/>
      <c r="B46" s="51"/>
      <c r="C46" s="37" t="s">
        <v>7</v>
      </c>
      <c r="D46" s="9">
        <f aca="true" t="shared" si="8" ref="D46:I46">COUNTIF(D5:D41,"&lt;&gt;")</f>
        <v>15</v>
      </c>
      <c r="E46" s="9">
        <f t="shared" si="8"/>
        <v>9</v>
      </c>
      <c r="F46" s="9">
        <f t="shared" si="8"/>
        <v>11</v>
      </c>
      <c r="G46" s="9">
        <f t="shared" si="8"/>
        <v>11</v>
      </c>
      <c r="H46" s="9">
        <f t="shared" si="8"/>
        <v>12</v>
      </c>
      <c r="I46" s="9">
        <f t="shared" si="8"/>
        <v>17</v>
      </c>
      <c r="J46" s="9">
        <f>COUNTIF(J5:J41,"&lt;&gt;")</f>
        <v>15</v>
      </c>
      <c r="K46" s="9">
        <f>COUNTIF(K5:K41,"&lt;&gt;")</f>
        <v>16</v>
      </c>
      <c r="L46" s="9"/>
      <c r="M46" s="13"/>
      <c r="N46" s="12"/>
    </row>
    <row r="47" spans="1:14" ht="12.75">
      <c r="A47" s="52"/>
      <c r="B47" s="50" t="s">
        <v>5</v>
      </c>
      <c r="C47" s="36" t="s">
        <v>28</v>
      </c>
      <c r="D47" s="6" t="s">
        <v>24</v>
      </c>
      <c r="E47" s="6" t="s">
        <v>24</v>
      </c>
      <c r="F47" s="6" t="s">
        <v>24</v>
      </c>
      <c r="G47" s="6" t="s">
        <v>24</v>
      </c>
      <c r="H47" s="6" t="s">
        <v>24</v>
      </c>
      <c r="I47" s="6" t="s">
        <v>24</v>
      </c>
      <c r="J47" s="6" t="s">
        <v>24</v>
      </c>
      <c r="K47" s="6" t="s">
        <v>24</v>
      </c>
      <c r="L47" s="6"/>
      <c r="M47" s="14"/>
      <c r="N47" s="12"/>
    </row>
    <row r="48" spans="1:14" ht="12.75">
      <c r="A48" s="52"/>
      <c r="B48" s="50"/>
      <c r="C48" s="36" t="s">
        <v>29</v>
      </c>
      <c r="D48" s="6" t="s">
        <v>34</v>
      </c>
      <c r="E48" s="6" t="s">
        <v>34</v>
      </c>
      <c r="F48" s="6" t="s">
        <v>34</v>
      </c>
      <c r="G48" s="6" t="s">
        <v>34</v>
      </c>
      <c r="H48" s="6" t="s">
        <v>34</v>
      </c>
      <c r="I48" s="6" t="s">
        <v>34</v>
      </c>
      <c r="J48" s="6" t="s">
        <v>34</v>
      </c>
      <c r="K48" s="6" t="s">
        <v>34</v>
      </c>
      <c r="L48" s="18"/>
      <c r="M48" s="15"/>
      <c r="N48" s="16"/>
    </row>
    <row r="49" spans="1:14" ht="12.75">
      <c r="A49" s="52"/>
      <c r="B49" s="50"/>
      <c r="C49" s="36" t="s">
        <v>30</v>
      </c>
      <c r="D49" s="6" t="s">
        <v>42</v>
      </c>
      <c r="E49" s="6" t="s">
        <v>57</v>
      </c>
      <c r="F49" s="6" t="s">
        <v>66</v>
      </c>
      <c r="G49" s="6" t="s">
        <v>70</v>
      </c>
      <c r="H49" s="6" t="s">
        <v>75</v>
      </c>
      <c r="I49" s="6" t="s">
        <v>75</v>
      </c>
      <c r="J49" s="6" t="s">
        <v>92</v>
      </c>
      <c r="K49" s="6" t="s">
        <v>105</v>
      </c>
      <c r="L49" s="6"/>
      <c r="M49" s="15"/>
      <c r="N49" s="16"/>
    </row>
    <row r="50" spans="1:14" ht="12.75" customHeight="1">
      <c r="A50" s="52"/>
      <c r="B50" s="50"/>
      <c r="C50" s="36" t="s">
        <v>31</v>
      </c>
      <c r="D50" s="6" t="s">
        <v>35</v>
      </c>
      <c r="E50" s="6" t="s">
        <v>35</v>
      </c>
      <c r="F50" s="6" t="s">
        <v>35</v>
      </c>
      <c r="G50" s="6" t="s">
        <v>35</v>
      </c>
      <c r="H50" s="6" t="s">
        <v>35</v>
      </c>
      <c r="I50" s="6" t="s">
        <v>35</v>
      </c>
      <c r="J50" s="6" t="s">
        <v>35</v>
      </c>
      <c r="K50" s="6" t="s">
        <v>35</v>
      </c>
      <c r="L50" s="18"/>
      <c r="M50" s="15"/>
      <c r="N50" s="16"/>
    </row>
    <row r="51" spans="1:14" s="5" customFormat="1" ht="12.75" customHeight="1">
      <c r="A51" s="52"/>
      <c r="B51" s="50"/>
      <c r="C51" s="36" t="s">
        <v>32</v>
      </c>
      <c r="D51" s="6" t="s">
        <v>25</v>
      </c>
      <c r="E51" s="6" t="s">
        <v>25</v>
      </c>
      <c r="F51" s="6" t="s">
        <v>25</v>
      </c>
      <c r="G51" s="6" t="s">
        <v>25</v>
      </c>
      <c r="H51" s="6" t="s">
        <v>25</v>
      </c>
      <c r="I51" s="6" t="s">
        <v>25</v>
      </c>
      <c r="J51" s="6" t="s">
        <v>25</v>
      </c>
      <c r="K51" s="6" t="s">
        <v>25</v>
      </c>
      <c r="L51" s="6"/>
      <c r="M51" s="15"/>
      <c r="N51" s="16"/>
    </row>
    <row r="52" spans="1:14" s="8" customFormat="1" ht="12.75">
      <c r="A52" s="19"/>
      <c r="B52" s="4"/>
      <c r="C52" s="4"/>
      <c r="D52" s="21"/>
      <c r="E52" s="21"/>
      <c r="F52" s="20"/>
      <c r="G52" s="21"/>
      <c r="H52" s="35"/>
      <c r="I52" s="17"/>
      <c r="J52" s="17"/>
      <c r="K52" s="17"/>
      <c r="L52" s="17"/>
      <c r="M52" s="15"/>
      <c r="N52" s="16"/>
    </row>
    <row r="53" spans="1:14" s="10" customFormat="1" ht="12.75">
      <c r="A53" s="4"/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/>
      <c r="N53" s="8"/>
    </row>
    <row r="54" ht="11.25" customHeight="1"/>
    <row r="56" ht="12.75">
      <c r="O56" s="8"/>
    </row>
  </sheetData>
  <mergeCells count="11">
    <mergeCell ref="A1:N1"/>
    <mergeCell ref="A2:G2"/>
    <mergeCell ref="H2:M2"/>
    <mergeCell ref="M3:M4"/>
    <mergeCell ref="B3:B4"/>
    <mergeCell ref="A3:A4"/>
    <mergeCell ref="D3:L3"/>
    <mergeCell ref="B47:B51"/>
    <mergeCell ref="B44:B46"/>
    <mergeCell ref="A44:A51"/>
    <mergeCell ref="A42:N4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="85" zoomScaleNormal="85" workbookViewId="0" topLeftCell="A1">
      <selection activeCell="A3" sqref="A3:A4"/>
    </sheetView>
  </sheetViews>
  <sheetFormatPr defaultColWidth="9.140625" defaultRowHeight="12.75"/>
  <cols>
    <col min="2" max="2" width="39.0039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68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19" ht="12.75">
      <c r="A2" s="71" t="s">
        <v>106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1:19" ht="12.75" customHeight="1">
      <c r="A3" s="76" t="s">
        <v>0</v>
      </c>
      <c r="B3" s="78" t="s">
        <v>1</v>
      </c>
      <c r="C3" s="84" t="s">
        <v>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22"/>
    </row>
    <row r="4" spans="1:19" ht="12.75">
      <c r="A4" s="77"/>
      <c r="B4" s="79"/>
      <c r="C4" s="74">
        <v>43478</v>
      </c>
      <c r="D4" s="75"/>
      <c r="E4" s="74">
        <f>C4+7</f>
        <v>43485</v>
      </c>
      <c r="F4" s="75"/>
      <c r="G4" s="74">
        <f>E4+7</f>
        <v>43492</v>
      </c>
      <c r="H4" s="75"/>
      <c r="I4" s="74">
        <f>G4+7</f>
        <v>43499</v>
      </c>
      <c r="J4" s="75"/>
      <c r="K4" s="74">
        <f>I4+7</f>
        <v>43506</v>
      </c>
      <c r="L4" s="75"/>
      <c r="M4" s="74">
        <f>K4+7</f>
        <v>43513</v>
      </c>
      <c r="N4" s="75"/>
      <c r="O4" s="74">
        <f>M4+7</f>
        <v>43520</v>
      </c>
      <c r="P4" s="75"/>
      <c r="Q4" s="74">
        <f>O4+7</f>
        <v>43527</v>
      </c>
      <c r="R4" s="75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3" t="s">
        <v>38</v>
      </c>
      <c r="C6" s="25"/>
      <c r="D6" s="25">
        <v>3</v>
      </c>
      <c r="E6" s="28"/>
      <c r="F6" s="28">
        <v>3</v>
      </c>
      <c r="G6" s="28">
        <v>3</v>
      </c>
      <c r="H6" s="28"/>
      <c r="I6" s="28"/>
      <c r="J6" s="28">
        <v>3</v>
      </c>
      <c r="K6" s="25">
        <v>2</v>
      </c>
      <c r="L6" s="28">
        <v>2</v>
      </c>
      <c r="M6" s="28">
        <v>3</v>
      </c>
      <c r="N6" s="28"/>
      <c r="O6" s="28">
        <v>2</v>
      </c>
      <c r="P6" s="28">
        <v>1</v>
      </c>
      <c r="Q6" s="28"/>
      <c r="R6" s="28"/>
      <c r="S6" s="28">
        <f>SUM(C6:R6)</f>
        <v>22</v>
      </c>
    </row>
    <row r="7" spans="1:19" ht="12.75">
      <c r="A7" s="28">
        <f aca="true" t="shared" si="0" ref="A7:A25">A6+1</f>
        <v>2</v>
      </c>
      <c r="B7" s="33" t="s">
        <v>36</v>
      </c>
      <c r="C7" s="25">
        <v>3</v>
      </c>
      <c r="D7" s="25">
        <v>3</v>
      </c>
      <c r="E7" s="25"/>
      <c r="F7" s="25"/>
      <c r="G7" s="25"/>
      <c r="H7" s="25">
        <v>3</v>
      </c>
      <c r="I7" s="25"/>
      <c r="J7" s="25">
        <v>2</v>
      </c>
      <c r="K7" s="25">
        <v>1</v>
      </c>
      <c r="L7" s="25"/>
      <c r="M7" s="25">
        <v>1</v>
      </c>
      <c r="N7" s="25"/>
      <c r="O7" s="25"/>
      <c r="P7" s="25">
        <v>3</v>
      </c>
      <c r="Q7" s="25"/>
      <c r="R7" s="25"/>
      <c r="S7" s="28">
        <f>SUM(C7:R7)</f>
        <v>16</v>
      </c>
    </row>
    <row r="8" spans="1:19" ht="12.75">
      <c r="A8" s="28">
        <f t="shared" si="0"/>
        <v>3</v>
      </c>
      <c r="B8" s="33" t="s">
        <v>51</v>
      </c>
      <c r="C8" s="28"/>
      <c r="D8" s="25">
        <v>3</v>
      </c>
      <c r="E8" s="28"/>
      <c r="F8" s="28"/>
      <c r="G8" s="28">
        <v>2</v>
      </c>
      <c r="H8" s="28">
        <v>1</v>
      </c>
      <c r="I8" s="28"/>
      <c r="J8" s="28">
        <v>3</v>
      </c>
      <c r="K8" s="28"/>
      <c r="L8" s="28">
        <v>1</v>
      </c>
      <c r="M8" s="28"/>
      <c r="N8" s="28">
        <v>3</v>
      </c>
      <c r="O8" s="28"/>
      <c r="P8" s="28">
        <v>2</v>
      </c>
      <c r="Q8" s="28"/>
      <c r="R8" s="28"/>
      <c r="S8" s="28">
        <f>SUM(C8:R8)</f>
        <v>15</v>
      </c>
    </row>
    <row r="9" spans="1:19" ht="12" customHeight="1">
      <c r="A9" s="28">
        <f t="shared" si="0"/>
        <v>4</v>
      </c>
      <c r="B9" s="33" t="s">
        <v>33</v>
      </c>
      <c r="C9" s="25"/>
      <c r="D9" s="25">
        <v>3</v>
      </c>
      <c r="E9" s="28"/>
      <c r="F9" s="28"/>
      <c r="G9" s="28">
        <v>1</v>
      </c>
      <c r="H9" s="28">
        <v>1</v>
      </c>
      <c r="I9" s="28">
        <v>2</v>
      </c>
      <c r="J9" s="28">
        <v>3</v>
      </c>
      <c r="K9" s="25"/>
      <c r="L9" s="28"/>
      <c r="M9" s="28"/>
      <c r="N9" s="28">
        <v>2</v>
      </c>
      <c r="O9" s="28"/>
      <c r="P9" s="28"/>
      <c r="Q9" s="28"/>
      <c r="R9" s="28"/>
      <c r="S9" s="28">
        <f>SUM(C9:R9)</f>
        <v>12</v>
      </c>
    </row>
    <row r="10" spans="1:19" ht="12.75">
      <c r="A10" s="28">
        <f t="shared" si="0"/>
        <v>5</v>
      </c>
      <c r="B10" s="32" t="s">
        <v>49</v>
      </c>
      <c r="C10" s="25">
        <v>1</v>
      </c>
      <c r="D10" s="28">
        <v>2</v>
      </c>
      <c r="E10" s="28">
        <v>1</v>
      </c>
      <c r="F10" s="28"/>
      <c r="G10" s="28"/>
      <c r="H10" s="28">
        <v>3</v>
      </c>
      <c r="I10" s="28"/>
      <c r="J10" s="28"/>
      <c r="K10" s="25"/>
      <c r="L10" s="28"/>
      <c r="M10" s="28">
        <v>2</v>
      </c>
      <c r="N10" s="28"/>
      <c r="O10" s="28"/>
      <c r="P10" s="28"/>
      <c r="Q10" s="28">
        <v>3</v>
      </c>
      <c r="R10" s="28"/>
      <c r="S10" s="28">
        <f>SUM(C10:R10)</f>
        <v>12</v>
      </c>
    </row>
    <row r="11" spans="1:19" ht="12.75">
      <c r="A11" s="28">
        <f t="shared" si="0"/>
        <v>6</v>
      </c>
      <c r="B11" s="33" t="s">
        <v>37</v>
      </c>
      <c r="C11" s="25"/>
      <c r="D11" s="25">
        <v>3</v>
      </c>
      <c r="E11" s="25"/>
      <c r="F11" s="25">
        <v>2</v>
      </c>
      <c r="G11" s="25"/>
      <c r="H11" s="25"/>
      <c r="I11" s="25"/>
      <c r="J11" s="25"/>
      <c r="K11" s="25"/>
      <c r="L11" s="25"/>
      <c r="M11" s="25"/>
      <c r="N11" s="25"/>
      <c r="O11" s="25"/>
      <c r="P11" s="25">
        <v>3</v>
      </c>
      <c r="Q11" s="25">
        <v>1</v>
      </c>
      <c r="R11" s="25">
        <v>3</v>
      </c>
      <c r="S11" s="28">
        <f>SUM(C11:R11)</f>
        <v>12</v>
      </c>
    </row>
    <row r="12" spans="1:19" ht="12.75">
      <c r="A12" s="28">
        <f t="shared" si="0"/>
        <v>7</v>
      </c>
      <c r="B12" s="33" t="s">
        <v>46</v>
      </c>
      <c r="C12" s="25">
        <v>1</v>
      </c>
      <c r="D12" s="25">
        <v>3</v>
      </c>
      <c r="E12" s="25"/>
      <c r="F12" s="25"/>
      <c r="G12" s="25"/>
      <c r="H12" s="25"/>
      <c r="I12" s="25">
        <v>1</v>
      </c>
      <c r="J12" s="25"/>
      <c r="K12" s="25"/>
      <c r="L12" s="25">
        <v>3</v>
      </c>
      <c r="M12" s="25"/>
      <c r="N12" s="25"/>
      <c r="O12" s="25"/>
      <c r="P12" s="25"/>
      <c r="Q12" s="25">
        <v>2</v>
      </c>
      <c r="R12" s="25">
        <v>1</v>
      </c>
      <c r="S12" s="28">
        <f>SUM(C12:R12)</f>
        <v>11</v>
      </c>
    </row>
    <row r="13" spans="1:19" ht="12.75">
      <c r="A13" s="28">
        <f t="shared" si="0"/>
        <v>8</v>
      </c>
      <c r="B13" s="33" t="s">
        <v>39</v>
      </c>
      <c r="C13" s="28"/>
      <c r="D13" s="25">
        <v>3</v>
      </c>
      <c r="E13" s="28">
        <v>2</v>
      </c>
      <c r="F13" s="28"/>
      <c r="G13" s="28"/>
      <c r="H13" s="28">
        <v>2</v>
      </c>
      <c r="I13" s="28"/>
      <c r="J13" s="28">
        <v>2</v>
      </c>
      <c r="K13" s="28"/>
      <c r="L13" s="28"/>
      <c r="M13" s="28"/>
      <c r="N13" s="28"/>
      <c r="O13" s="28">
        <v>1</v>
      </c>
      <c r="P13" s="28"/>
      <c r="Q13" s="28"/>
      <c r="R13" s="28"/>
      <c r="S13" s="28">
        <f>SUM(C13:R13)</f>
        <v>10</v>
      </c>
    </row>
    <row r="14" spans="1:19" ht="12.75">
      <c r="A14" s="28">
        <f t="shared" si="0"/>
        <v>9</v>
      </c>
      <c r="B14" s="33" t="s">
        <v>55</v>
      </c>
      <c r="C14" s="25"/>
      <c r="D14" s="25"/>
      <c r="E14" s="25"/>
      <c r="F14" s="25"/>
      <c r="G14" s="25"/>
      <c r="H14" s="25"/>
      <c r="I14" s="25">
        <v>3</v>
      </c>
      <c r="J14" s="25">
        <v>1</v>
      </c>
      <c r="K14" s="25">
        <v>3</v>
      </c>
      <c r="L14" s="25"/>
      <c r="M14" s="25"/>
      <c r="N14" s="25"/>
      <c r="O14" s="25"/>
      <c r="P14" s="25"/>
      <c r="Q14" s="25"/>
      <c r="R14" s="25"/>
      <c r="S14" s="28">
        <f>SUM(C14:R14)</f>
        <v>7</v>
      </c>
    </row>
    <row r="15" spans="1:19" ht="12.75">
      <c r="A15" s="28">
        <f t="shared" si="0"/>
        <v>10</v>
      </c>
      <c r="B15" s="43" t="s">
        <v>54</v>
      </c>
      <c r="C15" s="28">
        <v>1</v>
      </c>
      <c r="D15" s="28"/>
      <c r="E15" s="28">
        <v>3</v>
      </c>
      <c r="F15" s="28"/>
      <c r="G15" s="28"/>
      <c r="H15" s="28">
        <v>2</v>
      </c>
      <c r="I15" s="28"/>
      <c r="J15" s="28"/>
      <c r="K15" s="28"/>
      <c r="L15" s="28"/>
      <c r="M15" s="28"/>
      <c r="N15" s="28">
        <v>1</v>
      </c>
      <c r="O15" s="28"/>
      <c r="P15" s="28"/>
      <c r="Q15" s="28"/>
      <c r="R15" s="28"/>
      <c r="S15" s="28">
        <f>SUM(C15:R15)</f>
        <v>7</v>
      </c>
    </row>
    <row r="16" spans="1:19" ht="12.75">
      <c r="A16" s="28">
        <f t="shared" si="0"/>
        <v>11</v>
      </c>
      <c r="B16" s="33" t="s">
        <v>43</v>
      </c>
      <c r="C16" s="25">
        <v>2</v>
      </c>
      <c r="D16" s="25">
        <v>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8">
        <f>SUM(C16:R16)</f>
        <v>5</v>
      </c>
    </row>
    <row r="17" spans="1:19" ht="12.75">
      <c r="A17" s="28">
        <f t="shared" si="0"/>
        <v>12</v>
      </c>
      <c r="B17" s="34" t="s">
        <v>41</v>
      </c>
      <c r="C17" s="25"/>
      <c r="D17" s="28">
        <v>2</v>
      </c>
      <c r="E17" s="28"/>
      <c r="F17" s="28"/>
      <c r="G17" s="28"/>
      <c r="H17" s="28"/>
      <c r="I17" s="28"/>
      <c r="J17" s="28">
        <v>2</v>
      </c>
      <c r="K17" s="25"/>
      <c r="L17" s="28"/>
      <c r="M17" s="28"/>
      <c r="N17" s="28"/>
      <c r="O17" s="28"/>
      <c r="P17" s="28"/>
      <c r="Q17" s="28"/>
      <c r="R17" s="28"/>
      <c r="S17" s="28">
        <f>SUM(C17:R17)</f>
        <v>4</v>
      </c>
    </row>
    <row r="18" spans="1:19" ht="12.75">
      <c r="A18" s="28">
        <f t="shared" si="0"/>
        <v>13</v>
      </c>
      <c r="B18" s="33" t="s">
        <v>95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>
        <v>3</v>
      </c>
      <c r="P18" s="25"/>
      <c r="Q18" s="25"/>
      <c r="R18" s="25"/>
      <c r="S18" s="28">
        <f>SUM(C18:R18)</f>
        <v>3</v>
      </c>
    </row>
    <row r="19" spans="1:19" ht="12.75">
      <c r="A19" s="28">
        <f t="shared" si="0"/>
        <v>14</v>
      </c>
      <c r="B19" s="33" t="s">
        <v>99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>
        <v>3</v>
      </c>
      <c r="S19" s="28">
        <f>SUM(C19:R19)</f>
        <v>3</v>
      </c>
    </row>
    <row r="20" spans="1:19" ht="12.75">
      <c r="A20" s="28">
        <f t="shared" si="0"/>
        <v>15</v>
      </c>
      <c r="B20" s="33" t="s">
        <v>102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>
        <v>2</v>
      </c>
      <c r="S20" s="28">
        <f>SUM(C20:R20)</f>
        <v>2</v>
      </c>
    </row>
    <row r="21" spans="1:19" ht="12.75">
      <c r="A21" s="28">
        <f t="shared" si="0"/>
        <v>16</v>
      </c>
      <c r="B21" s="33" t="s">
        <v>45</v>
      </c>
      <c r="C21" s="25"/>
      <c r="D21" s="28">
        <v>1</v>
      </c>
      <c r="E21" s="28"/>
      <c r="F21" s="28"/>
      <c r="G21" s="28"/>
      <c r="H21" s="28"/>
      <c r="I21" s="28"/>
      <c r="J21" s="28"/>
      <c r="K21" s="25"/>
      <c r="L21" s="28"/>
      <c r="M21" s="28"/>
      <c r="N21" s="28"/>
      <c r="O21" s="28"/>
      <c r="P21" s="28"/>
      <c r="Q21" s="28"/>
      <c r="R21" s="28"/>
      <c r="S21" s="28">
        <f>SUM(C21:R21)</f>
        <v>1</v>
      </c>
    </row>
    <row r="22" spans="1:19" ht="12.75">
      <c r="A22" s="28">
        <f t="shared" si="0"/>
        <v>17</v>
      </c>
      <c r="B22" s="33" t="s">
        <v>47</v>
      </c>
      <c r="C22" s="25"/>
      <c r="D22" s="25">
        <v>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8">
        <f>SUM(C22:R22)</f>
        <v>1</v>
      </c>
    </row>
    <row r="23" spans="1:19" ht="12.75">
      <c r="A23" s="28">
        <f t="shared" si="0"/>
        <v>18</v>
      </c>
      <c r="B23" s="33" t="s">
        <v>50</v>
      </c>
      <c r="C23" s="25"/>
      <c r="D23" s="25">
        <v>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8">
        <f>SUM(C23:R23)</f>
        <v>1</v>
      </c>
    </row>
    <row r="24" spans="1:19" ht="12.75">
      <c r="A24" s="28">
        <f t="shared" si="0"/>
        <v>19</v>
      </c>
      <c r="B24" s="33" t="s">
        <v>56</v>
      </c>
      <c r="C24" s="25"/>
      <c r="D24" s="25"/>
      <c r="E24" s="25"/>
      <c r="F24" s="25">
        <v>1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8">
        <f>SUM(C24:R24)</f>
        <v>1</v>
      </c>
    </row>
    <row r="25" spans="1:19" ht="12.75">
      <c r="A25" s="28">
        <f t="shared" si="0"/>
        <v>20</v>
      </c>
      <c r="B25" s="34" t="s">
        <v>48</v>
      </c>
      <c r="C25" s="25"/>
      <c r="D25" s="25">
        <v>1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>
        <f>SUM(C25:R25)</f>
        <v>1</v>
      </c>
    </row>
    <row r="26" spans="1:19" ht="12.75" customHeight="1">
      <c r="A26" s="80" t="s">
        <v>15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ht="12.75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</row>
  </sheetData>
  <mergeCells count="14">
    <mergeCell ref="A26:S27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zoomScale="70" zoomScaleNormal="70" workbookViewId="0" topLeftCell="A79">
      <selection activeCell="N120" sqref="N118:N120"/>
    </sheetView>
  </sheetViews>
  <sheetFormatPr defaultColWidth="9.140625" defaultRowHeight="12.75"/>
  <cols>
    <col min="1" max="1" width="36.7109375" style="0" bestFit="1" customWidth="1"/>
    <col min="2" max="2" width="7.8515625" style="0" bestFit="1" customWidth="1"/>
    <col min="3" max="3" width="10.7109375" style="0" bestFit="1" customWidth="1"/>
    <col min="4" max="4" width="36.7109375" style="0" bestFit="1" customWidth="1"/>
    <col min="6" max="6" width="10.7109375" style="0" bestFit="1" customWidth="1"/>
    <col min="7" max="7" width="36.421875" style="0" bestFit="1" customWidth="1"/>
    <col min="10" max="10" width="36.421875" style="0" bestFit="1" customWidth="1"/>
    <col min="12" max="12" width="12.57421875" style="0" bestFit="1" customWidth="1"/>
  </cols>
  <sheetData>
    <row r="1" spans="1:12" ht="12.75">
      <c r="A1" s="72" t="s">
        <v>20</v>
      </c>
      <c r="B1" s="72"/>
      <c r="C1" s="72"/>
      <c r="D1" s="72"/>
      <c r="E1" s="72"/>
      <c r="F1" s="72"/>
      <c r="G1" s="72" t="s">
        <v>20</v>
      </c>
      <c r="H1" s="72"/>
      <c r="I1" s="72"/>
      <c r="J1" s="72"/>
      <c r="K1" s="72"/>
      <c r="L1" s="72"/>
    </row>
    <row r="2" spans="1:12" ht="12.75">
      <c r="A2" s="91">
        <v>43479</v>
      </c>
      <c r="B2" s="92"/>
      <c r="C2" s="92"/>
      <c r="D2" s="91">
        <v>43479</v>
      </c>
      <c r="E2" s="92"/>
      <c r="F2" s="92"/>
      <c r="G2" s="91">
        <v>43485</v>
      </c>
      <c r="H2" s="92"/>
      <c r="I2" s="92"/>
      <c r="J2" s="91">
        <v>43485</v>
      </c>
      <c r="K2" s="92"/>
      <c r="L2" s="92"/>
    </row>
    <row r="3" spans="1:12" ht="12.75">
      <c r="A3" s="92" t="s">
        <v>11</v>
      </c>
      <c r="B3" s="92"/>
      <c r="C3" s="92"/>
      <c r="D3" s="92" t="s">
        <v>12</v>
      </c>
      <c r="E3" s="92"/>
      <c r="F3" s="92"/>
      <c r="G3" s="92" t="s">
        <v>11</v>
      </c>
      <c r="H3" s="92"/>
      <c r="I3" s="92"/>
      <c r="J3" s="92" t="s">
        <v>12</v>
      </c>
      <c r="K3" s="92"/>
      <c r="L3" s="92"/>
    </row>
    <row r="4" spans="1:12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  <c r="G4" s="32" t="s">
        <v>1</v>
      </c>
      <c r="H4" s="32" t="s">
        <v>17</v>
      </c>
      <c r="I4" s="32" t="s">
        <v>18</v>
      </c>
      <c r="J4" s="32" t="s">
        <v>1</v>
      </c>
      <c r="K4" s="32" t="s">
        <v>17</v>
      </c>
      <c r="L4" s="32" t="s">
        <v>18</v>
      </c>
    </row>
    <row r="5" spans="1:12" ht="15" customHeight="1">
      <c r="A5" s="40" t="s">
        <v>36</v>
      </c>
      <c r="B5" s="44">
        <v>21</v>
      </c>
      <c r="C5" s="41">
        <f aca="true" t="shared" si="0" ref="C5:C19">ABS(21-B5)</f>
        <v>0</v>
      </c>
      <c r="D5" s="33" t="s">
        <v>36</v>
      </c>
      <c r="E5" s="33">
        <v>2004</v>
      </c>
      <c r="F5" s="33">
        <f aca="true" t="shared" si="1" ref="F5:F19">ABS(2004-E5)</f>
        <v>0</v>
      </c>
      <c r="G5" s="40" t="s">
        <v>40</v>
      </c>
      <c r="H5" s="44">
        <v>33</v>
      </c>
      <c r="I5" s="41">
        <f aca="true" t="shared" si="2" ref="I5:I13">ABS(33-H5)</f>
        <v>0</v>
      </c>
      <c r="J5" s="40" t="s">
        <v>38</v>
      </c>
      <c r="K5" s="40">
        <v>80</v>
      </c>
      <c r="L5" s="40">
        <f aca="true" t="shared" si="3" ref="L5:L13">ABS(73-K5)</f>
        <v>7</v>
      </c>
    </row>
    <row r="6" spans="1:12" ht="15" customHeight="1">
      <c r="A6" s="33" t="s">
        <v>43</v>
      </c>
      <c r="B6" s="42">
        <v>22</v>
      </c>
      <c r="C6" s="28">
        <f t="shared" si="0"/>
        <v>1</v>
      </c>
      <c r="D6" s="33" t="s">
        <v>46</v>
      </c>
      <c r="E6" s="33">
        <v>2004</v>
      </c>
      <c r="F6" s="33">
        <f t="shared" si="1"/>
        <v>0</v>
      </c>
      <c r="G6" s="33" t="s">
        <v>39</v>
      </c>
      <c r="H6" s="42">
        <v>34</v>
      </c>
      <c r="I6" s="28">
        <f t="shared" si="2"/>
        <v>1</v>
      </c>
      <c r="J6" s="33" t="s">
        <v>37</v>
      </c>
      <c r="K6" s="33">
        <v>65</v>
      </c>
      <c r="L6" s="33">
        <f t="shared" si="3"/>
        <v>8</v>
      </c>
    </row>
    <row r="7" spans="1:12" ht="15" customHeight="1">
      <c r="A7" s="32" t="s">
        <v>49</v>
      </c>
      <c r="B7" s="42">
        <v>23</v>
      </c>
      <c r="C7" s="28">
        <f t="shared" si="0"/>
        <v>2</v>
      </c>
      <c r="D7" s="40" t="s">
        <v>43</v>
      </c>
      <c r="E7" s="40">
        <v>2004</v>
      </c>
      <c r="F7" s="40">
        <f t="shared" si="1"/>
        <v>0</v>
      </c>
      <c r="G7" s="32" t="s">
        <v>49</v>
      </c>
      <c r="H7" s="42">
        <v>28</v>
      </c>
      <c r="I7" s="28">
        <f t="shared" si="2"/>
        <v>5</v>
      </c>
      <c r="J7" s="33" t="s">
        <v>56</v>
      </c>
      <c r="K7" s="33">
        <v>84</v>
      </c>
      <c r="L7" s="33">
        <f t="shared" si="3"/>
        <v>11</v>
      </c>
    </row>
    <row r="8" spans="1:12" ht="15" customHeight="1">
      <c r="A8" s="33" t="s">
        <v>46</v>
      </c>
      <c r="B8" s="42">
        <v>23</v>
      </c>
      <c r="C8" s="28">
        <f t="shared" si="0"/>
        <v>2</v>
      </c>
      <c r="D8" s="33" t="s">
        <v>51</v>
      </c>
      <c r="E8" s="33">
        <v>2004</v>
      </c>
      <c r="F8" s="33">
        <f t="shared" si="1"/>
        <v>0</v>
      </c>
      <c r="G8" s="33" t="s">
        <v>37</v>
      </c>
      <c r="H8" s="42">
        <v>27</v>
      </c>
      <c r="I8" s="28">
        <f t="shared" si="2"/>
        <v>6</v>
      </c>
      <c r="J8" s="32" t="s">
        <v>49</v>
      </c>
      <c r="K8" s="33">
        <v>91</v>
      </c>
      <c r="L8" s="33">
        <f t="shared" si="3"/>
        <v>18</v>
      </c>
    </row>
    <row r="9" spans="1:12" ht="15" customHeight="1">
      <c r="A9" s="33" t="s">
        <v>40</v>
      </c>
      <c r="B9" s="42">
        <v>19</v>
      </c>
      <c r="C9" s="28">
        <f t="shared" si="0"/>
        <v>2</v>
      </c>
      <c r="D9" s="33" t="s">
        <v>39</v>
      </c>
      <c r="E9" s="33">
        <v>2004</v>
      </c>
      <c r="F9" s="33">
        <f t="shared" si="1"/>
        <v>0</v>
      </c>
      <c r="G9" s="33" t="s">
        <v>55</v>
      </c>
      <c r="H9" s="42">
        <v>40</v>
      </c>
      <c r="I9" s="28">
        <f t="shared" si="2"/>
        <v>7</v>
      </c>
      <c r="J9" s="33" t="s">
        <v>36</v>
      </c>
      <c r="K9" s="33">
        <v>42</v>
      </c>
      <c r="L9" s="33">
        <f t="shared" si="3"/>
        <v>31</v>
      </c>
    </row>
    <row r="10" spans="1:12" ht="15" customHeight="1">
      <c r="A10" s="33" t="s">
        <v>48</v>
      </c>
      <c r="B10" s="42">
        <v>23</v>
      </c>
      <c r="C10" s="28">
        <f t="shared" si="0"/>
        <v>2</v>
      </c>
      <c r="D10" s="33" t="s">
        <v>37</v>
      </c>
      <c r="E10" s="33">
        <v>2004</v>
      </c>
      <c r="F10" s="33">
        <f t="shared" si="1"/>
        <v>0</v>
      </c>
      <c r="G10" s="33" t="s">
        <v>36</v>
      </c>
      <c r="H10" s="42">
        <v>21</v>
      </c>
      <c r="I10" s="28">
        <f t="shared" si="2"/>
        <v>12</v>
      </c>
      <c r="J10" s="33" t="s">
        <v>39</v>
      </c>
      <c r="K10" s="33">
        <v>112</v>
      </c>
      <c r="L10" s="33">
        <f t="shared" si="3"/>
        <v>39</v>
      </c>
    </row>
    <row r="11" spans="1:12" ht="15" customHeight="1">
      <c r="A11" s="33" t="s">
        <v>38</v>
      </c>
      <c r="B11" s="42">
        <v>23</v>
      </c>
      <c r="C11" s="28">
        <f t="shared" si="0"/>
        <v>2</v>
      </c>
      <c r="D11" s="33" t="s">
        <v>38</v>
      </c>
      <c r="E11" s="33">
        <v>2004</v>
      </c>
      <c r="F11" s="33">
        <f t="shared" si="1"/>
        <v>0</v>
      </c>
      <c r="G11" s="33" t="s">
        <v>38</v>
      </c>
      <c r="H11" s="42">
        <v>18</v>
      </c>
      <c r="I11" s="28">
        <f t="shared" si="2"/>
        <v>15</v>
      </c>
      <c r="J11" s="33" t="s">
        <v>55</v>
      </c>
      <c r="K11" s="33">
        <v>28</v>
      </c>
      <c r="L11" s="33">
        <f t="shared" si="3"/>
        <v>45</v>
      </c>
    </row>
    <row r="12" spans="1:12" ht="15" customHeight="1">
      <c r="A12" s="33" t="s">
        <v>51</v>
      </c>
      <c r="B12" s="42">
        <v>24</v>
      </c>
      <c r="C12" s="28">
        <f t="shared" si="0"/>
        <v>3</v>
      </c>
      <c r="D12" s="33" t="s">
        <v>33</v>
      </c>
      <c r="E12" s="33">
        <v>2004</v>
      </c>
      <c r="F12" s="33">
        <f t="shared" si="1"/>
        <v>0</v>
      </c>
      <c r="G12" s="34" t="s">
        <v>41</v>
      </c>
      <c r="H12" s="42">
        <v>14</v>
      </c>
      <c r="I12" s="28">
        <f t="shared" si="2"/>
        <v>19</v>
      </c>
      <c r="J12" s="34" t="s">
        <v>41</v>
      </c>
      <c r="K12" s="33">
        <v>131</v>
      </c>
      <c r="L12" s="33">
        <f t="shared" si="3"/>
        <v>58</v>
      </c>
    </row>
    <row r="13" spans="1:12" ht="15" customHeight="1">
      <c r="A13" s="34" t="s">
        <v>41</v>
      </c>
      <c r="B13" s="42">
        <v>17</v>
      </c>
      <c r="C13" s="28">
        <f t="shared" si="0"/>
        <v>4</v>
      </c>
      <c r="D13" s="32" t="s">
        <v>49</v>
      </c>
      <c r="E13" s="33">
        <v>2003</v>
      </c>
      <c r="F13" s="33">
        <f t="shared" si="1"/>
        <v>1</v>
      </c>
      <c r="G13" s="33" t="s">
        <v>56</v>
      </c>
      <c r="H13" s="42">
        <v>2</v>
      </c>
      <c r="I13" s="28">
        <f t="shared" si="2"/>
        <v>31</v>
      </c>
      <c r="J13" s="33" t="s">
        <v>40</v>
      </c>
      <c r="K13" s="33">
        <v>0</v>
      </c>
      <c r="L13" s="33">
        <f t="shared" si="3"/>
        <v>73</v>
      </c>
    </row>
    <row r="14" spans="1:12" ht="15" customHeight="1">
      <c r="A14" s="33" t="s">
        <v>47</v>
      </c>
      <c r="B14" s="42">
        <v>17</v>
      </c>
      <c r="C14" s="28">
        <f t="shared" si="0"/>
        <v>4</v>
      </c>
      <c r="D14" s="34" t="s">
        <v>41</v>
      </c>
      <c r="E14" s="33">
        <v>2005</v>
      </c>
      <c r="F14" s="33">
        <f t="shared" si="1"/>
        <v>1</v>
      </c>
      <c r="G14" s="33"/>
      <c r="H14" s="42"/>
      <c r="I14" s="41"/>
      <c r="J14" s="34"/>
      <c r="K14" s="33"/>
      <c r="L14" s="33"/>
    </row>
    <row r="15" spans="1:12" ht="15" customHeight="1">
      <c r="A15" s="33" t="s">
        <v>50</v>
      </c>
      <c r="B15" s="42">
        <v>17</v>
      </c>
      <c r="C15" s="28">
        <f t="shared" si="0"/>
        <v>4</v>
      </c>
      <c r="D15" s="33" t="s">
        <v>45</v>
      </c>
      <c r="E15" s="33">
        <v>2002</v>
      </c>
      <c r="F15" s="33">
        <f t="shared" si="1"/>
        <v>2</v>
      </c>
      <c r="G15" s="33"/>
      <c r="H15" s="42"/>
      <c r="I15" s="41"/>
      <c r="J15" s="33"/>
      <c r="K15" s="33"/>
      <c r="L15" s="33"/>
    </row>
    <row r="16" spans="1:12" ht="15" customHeight="1">
      <c r="A16" s="33" t="s">
        <v>37</v>
      </c>
      <c r="B16" s="42">
        <v>28</v>
      </c>
      <c r="C16" s="28">
        <f t="shared" si="0"/>
        <v>7</v>
      </c>
      <c r="D16" s="33" t="s">
        <v>47</v>
      </c>
      <c r="E16" s="33">
        <v>2002</v>
      </c>
      <c r="F16" s="33">
        <f t="shared" si="1"/>
        <v>2</v>
      </c>
      <c r="G16" s="33"/>
      <c r="H16" s="42"/>
      <c r="I16" s="41"/>
      <c r="J16" s="33"/>
      <c r="K16" s="33"/>
      <c r="L16" s="33"/>
    </row>
    <row r="17" spans="1:12" ht="15" customHeight="1">
      <c r="A17" s="33" t="s">
        <v>33</v>
      </c>
      <c r="B17" s="42">
        <v>28</v>
      </c>
      <c r="C17" s="28">
        <f t="shared" si="0"/>
        <v>7</v>
      </c>
      <c r="D17" s="33" t="s">
        <v>50</v>
      </c>
      <c r="E17" s="33">
        <v>2002</v>
      </c>
      <c r="F17" s="33">
        <f t="shared" si="1"/>
        <v>2</v>
      </c>
      <c r="G17" s="33"/>
      <c r="H17" s="42"/>
      <c r="I17" s="41"/>
      <c r="J17" s="33"/>
      <c r="K17" s="33"/>
      <c r="L17" s="33"/>
    </row>
    <row r="18" spans="1:12" ht="15" customHeight="1">
      <c r="A18" s="33" t="s">
        <v>45</v>
      </c>
      <c r="B18" s="42">
        <v>33</v>
      </c>
      <c r="C18" s="28">
        <f t="shared" si="0"/>
        <v>12</v>
      </c>
      <c r="D18" s="33" t="s">
        <v>48</v>
      </c>
      <c r="E18" s="33">
        <v>2002</v>
      </c>
      <c r="F18" s="33">
        <f t="shared" si="1"/>
        <v>2</v>
      </c>
      <c r="G18" s="33"/>
      <c r="H18" s="42"/>
      <c r="I18" s="41"/>
      <c r="J18" s="33"/>
      <c r="K18" s="33"/>
      <c r="L18" s="33"/>
    </row>
    <row r="19" spans="1:12" ht="15" customHeight="1">
      <c r="A19" s="33" t="s">
        <v>39</v>
      </c>
      <c r="B19" s="42">
        <v>34</v>
      </c>
      <c r="C19" s="28">
        <f t="shared" si="0"/>
        <v>13</v>
      </c>
      <c r="D19" s="33" t="s">
        <v>40</v>
      </c>
      <c r="E19" s="33">
        <v>0</v>
      </c>
      <c r="F19" s="33">
        <f t="shared" si="1"/>
        <v>2004</v>
      </c>
      <c r="G19" s="33"/>
      <c r="H19" s="42"/>
      <c r="I19" s="41"/>
      <c r="J19" s="33"/>
      <c r="K19" s="33"/>
      <c r="L19" s="33"/>
    </row>
    <row r="20" spans="1:12" ht="15" customHeight="1">
      <c r="A20" s="33"/>
      <c r="B20" s="3"/>
      <c r="C20" s="28"/>
      <c r="D20" s="33"/>
      <c r="E20" s="33"/>
      <c r="F20" s="33"/>
      <c r="G20" s="33"/>
      <c r="H20" s="3"/>
      <c r="I20" s="28"/>
      <c r="J20" s="33"/>
      <c r="K20" s="33"/>
      <c r="L20" s="33"/>
    </row>
    <row r="21" spans="1:12" ht="13.5" customHeight="1">
      <c r="A21" s="33"/>
      <c r="B21" s="3"/>
      <c r="C21" s="41"/>
      <c r="D21" s="33"/>
      <c r="E21" s="33"/>
      <c r="F21" s="33"/>
      <c r="G21" s="33"/>
      <c r="H21" s="3"/>
      <c r="I21" s="41"/>
      <c r="J21" s="33"/>
      <c r="K21" s="33"/>
      <c r="L21" s="33"/>
    </row>
    <row r="22" spans="1:12" ht="13.5" customHeight="1">
      <c r="A22" s="32"/>
      <c r="B22" s="25"/>
      <c r="C22" s="28"/>
      <c r="D22" s="33"/>
      <c r="E22" s="32"/>
      <c r="F22" s="33"/>
      <c r="G22" s="32"/>
      <c r="H22" s="25"/>
      <c r="I22" s="28"/>
      <c r="J22" s="33"/>
      <c r="K22" s="32"/>
      <c r="L22" s="33"/>
    </row>
    <row r="23" spans="1:12" ht="12.75">
      <c r="A23" s="87" t="s">
        <v>19</v>
      </c>
      <c r="B23" s="88"/>
      <c r="C23" s="88"/>
      <c r="D23" s="88"/>
      <c r="E23" s="88"/>
      <c r="F23" s="89"/>
      <c r="G23" s="87" t="s">
        <v>19</v>
      </c>
      <c r="H23" s="88"/>
      <c r="I23" s="88"/>
      <c r="J23" s="88"/>
      <c r="K23" s="88"/>
      <c r="L23" s="89"/>
    </row>
    <row r="24" spans="1:12" ht="12.75" customHeight="1">
      <c r="A24" s="67" t="s">
        <v>22</v>
      </c>
      <c r="B24" s="67"/>
      <c r="C24" s="67"/>
      <c r="D24" s="67" t="s">
        <v>23</v>
      </c>
      <c r="E24" s="67"/>
      <c r="F24" s="67"/>
      <c r="G24" s="67" t="s">
        <v>22</v>
      </c>
      <c r="H24" s="67"/>
      <c r="I24" s="67"/>
      <c r="J24" s="67" t="s">
        <v>23</v>
      </c>
      <c r="K24" s="67"/>
      <c r="L24" s="67"/>
    </row>
    <row r="25" spans="1:12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2.75">
      <c r="A26" s="93" t="s">
        <v>52</v>
      </c>
      <c r="B26" s="67"/>
      <c r="C26" s="67"/>
      <c r="D26" s="90" t="s">
        <v>53</v>
      </c>
      <c r="E26" s="67"/>
      <c r="F26" s="67"/>
      <c r="G26" s="50" t="s">
        <v>59</v>
      </c>
      <c r="H26" s="67"/>
      <c r="I26" s="67"/>
      <c r="J26" s="90" t="s">
        <v>58</v>
      </c>
      <c r="K26" s="50"/>
      <c r="L26" s="50"/>
    </row>
    <row r="27" spans="1:12" ht="12.75">
      <c r="A27" s="67"/>
      <c r="B27" s="67"/>
      <c r="C27" s="67"/>
      <c r="D27" s="67"/>
      <c r="E27" s="67"/>
      <c r="F27" s="67"/>
      <c r="G27" s="67"/>
      <c r="H27" s="67"/>
      <c r="I27" s="67"/>
      <c r="J27" s="50"/>
      <c r="K27" s="50"/>
      <c r="L27" s="50"/>
    </row>
    <row r="28" spans="1:12" ht="12.75">
      <c r="A28" s="72" t="s">
        <v>20</v>
      </c>
      <c r="B28" s="72"/>
      <c r="C28" s="72"/>
      <c r="D28" s="72"/>
      <c r="E28" s="72"/>
      <c r="F28" s="72"/>
      <c r="G28" s="72" t="s">
        <v>20</v>
      </c>
      <c r="H28" s="72"/>
      <c r="I28" s="72"/>
      <c r="J28" s="72"/>
      <c r="K28" s="72"/>
      <c r="L28" s="72"/>
    </row>
    <row r="29" spans="1:12" ht="12.75">
      <c r="A29" s="91">
        <v>43492</v>
      </c>
      <c r="B29" s="92"/>
      <c r="C29" s="92"/>
      <c r="D29" s="91">
        <v>43492</v>
      </c>
      <c r="E29" s="92"/>
      <c r="F29" s="92"/>
      <c r="G29" s="91">
        <v>43499</v>
      </c>
      <c r="H29" s="92"/>
      <c r="I29" s="92"/>
      <c r="J29" s="91">
        <v>43499</v>
      </c>
      <c r="K29" s="92"/>
      <c r="L29" s="92"/>
    </row>
    <row r="30" spans="1:12" ht="12.75">
      <c r="A30" s="92" t="s">
        <v>11</v>
      </c>
      <c r="B30" s="92"/>
      <c r="C30" s="92"/>
      <c r="D30" s="92" t="s">
        <v>12</v>
      </c>
      <c r="E30" s="92"/>
      <c r="F30" s="92"/>
      <c r="G30" s="92" t="s">
        <v>11</v>
      </c>
      <c r="H30" s="92"/>
      <c r="I30" s="92"/>
      <c r="J30" s="92" t="s">
        <v>12</v>
      </c>
      <c r="K30" s="92"/>
      <c r="L30" s="92"/>
    </row>
    <row r="31" spans="1:12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  <c r="G31" s="32" t="s">
        <v>1</v>
      </c>
      <c r="H31" s="32" t="s">
        <v>17</v>
      </c>
      <c r="I31" s="32" t="s">
        <v>18</v>
      </c>
      <c r="J31" s="32" t="s">
        <v>1</v>
      </c>
      <c r="K31" s="32" t="s">
        <v>17</v>
      </c>
      <c r="L31" s="32" t="s">
        <v>18</v>
      </c>
    </row>
    <row r="32" spans="1:12" ht="12.75">
      <c r="A32" s="40" t="s">
        <v>38</v>
      </c>
      <c r="B32" s="44">
        <v>1971</v>
      </c>
      <c r="C32" s="41">
        <f aca="true" t="shared" si="4" ref="C32:C42">ABS(1970-B32)</f>
        <v>1</v>
      </c>
      <c r="D32" s="45" t="s">
        <v>49</v>
      </c>
      <c r="E32" s="40">
        <v>322</v>
      </c>
      <c r="F32" s="40">
        <f aca="true" t="shared" si="5" ref="F32:F42">ABS(287-E32)</f>
        <v>35</v>
      </c>
      <c r="G32" s="40" t="s">
        <v>55</v>
      </c>
      <c r="H32" s="41">
        <v>25000</v>
      </c>
      <c r="I32" s="41">
        <f aca="true" t="shared" si="6" ref="I32:I42">ABS(25359-H32)</f>
        <v>359</v>
      </c>
      <c r="J32" s="33" t="s">
        <v>38</v>
      </c>
      <c r="K32" s="33">
        <v>1969</v>
      </c>
      <c r="L32" s="33">
        <f aca="true" t="shared" si="7" ref="L32:L42">ABS(1970-K32)</f>
        <v>1</v>
      </c>
    </row>
    <row r="33" spans="1:12" ht="12.75">
      <c r="A33" s="33" t="s">
        <v>51</v>
      </c>
      <c r="B33" s="42">
        <v>1968</v>
      </c>
      <c r="C33" s="28">
        <f t="shared" si="4"/>
        <v>2</v>
      </c>
      <c r="D33" s="33" t="s">
        <v>40</v>
      </c>
      <c r="E33" s="33">
        <v>228</v>
      </c>
      <c r="F33" s="40">
        <f t="shared" si="5"/>
        <v>59</v>
      </c>
      <c r="G33" s="33" t="s">
        <v>33</v>
      </c>
      <c r="H33" s="28">
        <v>28000</v>
      </c>
      <c r="I33" s="28">
        <f t="shared" si="6"/>
        <v>2641</v>
      </c>
      <c r="J33" s="33" t="s">
        <v>33</v>
      </c>
      <c r="K33" s="33">
        <v>1969</v>
      </c>
      <c r="L33" s="33">
        <f t="shared" si="7"/>
        <v>1</v>
      </c>
    </row>
    <row r="34" spans="1:12" ht="12.75">
      <c r="A34" s="33" t="s">
        <v>33</v>
      </c>
      <c r="B34" s="42">
        <v>1973</v>
      </c>
      <c r="C34" s="28">
        <f t="shared" si="4"/>
        <v>3</v>
      </c>
      <c r="D34" s="33" t="s">
        <v>51</v>
      </c>
      <c r="E34" s="33">
        <v>216</v>
      </c>
      <c r="F34" s="40">
        <f t="shared" si="5"/>
        <v>71</v>
      </c>
      <c r="G34" s="33" t="s">
        <v>46</v>
      </c>
      <c r="H34" s="28">
        <v>28732</v>
      </c>
      <c r="I34" s="28">
        <f t="shared" si="6"/>
        <v>3373</v>
      </c>
      <c r="J34" s="40" t="s">
        <v>51</v>
      </c>
      <c r="K34" s="40">
        <v>1971</v>
      </c>
      <c r="L34" s="40">
        <f t="shared" si="7"/>
        <v>1</v>
      </c>
    </row>
    <row r="35" spans="1:12" ht="12.75">
      <c r="A35" s="33" t="s">
        <v>37</v>
      </c>
      <c r="B35" s="42">
        <v>1965</v>
      </c>
      <c r="C35" s="28">
        <f t="shared" si="4"/>
        <v>5</v>
      </c>
      <c r="D35" s="34" t="s">
        <v>41</v>
      </c>
      <c r="E35" s="33">
        <v>213</v>
      </c>
      <c r="F35" s="40">
        <f t="shared" si="5"/>
        <v>74</v>
      </c>
      <c r="G35" s="33" t="s">
        <v>40</v>
      </c>
      <c r="H35" s="28">
        <v>21000</v>
      </c>
      <c r="I35" s="28">
        <f t="shared" si="6"/>
        <v>4359</v>
      </c>
      <c r="J35" s="33" t="s">
        <v>39</v>
      </c>
      <c r="K35" s="33">
        <v>1972</v>
      </c>
      <c r="L35" s="33">
        <f t="shared" si="7"/>
        <v>2</v>
      </c>
    </row>
    <row r="36" spans="1:12" ht="12.75">
      <c r="A36" s="33" t="s">
        <v>39</v>
      </c>
      <c r="B36" s="42">
        <v>1964</v>
      </c>
      <c r="C36" s="28">
        <f t="shared" si="4"/>
        <v>6</v>
      </c>
      <c r="D36" s="33" t="s">
        <v>33</v>
      </c>
      <c r="E36" s="33">
        <v>192</v>
      </c>
      <c r="F36" s="40">
        <f t="shared" si="5"/>
        <v>95</v>
      </c>
      <c r="G36" s="33" t="s">
        <v>38</v>
      </c>
      <c r="H36" s="28">
        <v>35000</v>
      </c>
      <c r="I36" s="28">
        <f t="shared" si="6"/>
        <v>9641</v>
      </c>
      <c r="J36" s="34" t="s">
        <v>41</v>
      </c>
      <c r="K36" s="33">
        <v>1968</v>
      </c>
      <c r="L36" s="33">
        <f t="shared" si="7"/>
        <v>2</v>
      </c>
    </row>
    <row r="37" spans="1:12" ht="12.75">
      <c r="A37" s="33" t="s">
        <v>36</v>
      </c>
      <c r="B37" s="42">
        <v>1964</v>
      </c>
      <c r="C37" s="28">
        <f t="shared" si="4"/>
        <v>6</v>
      </c>
      <c r="D37" s="33" t="s">
        <v>36</v>
      </c>
      <c r="E37" s="33">
        <v>178</v>
      </c>
      <c r="F37" s="40">
        <f t="shared" si="5"/>
        <v>109</v>
      </c>
      <c r="G37" s="33" t="s">
        <v>51</v>
      </c>
      <c r="H37" s="28">
        <v>6493</v>
      </c>
      <c r="I37" s="28">
        <f t="shared" si="6"/>
        <v>18866</v>
      </c>
      <c r="J37" s="33" t="s">
        <v>36</v>
      </c>
      <c r="K37" s="33">
        <v>1968</v>
      </c>
      <c r="L37" s="33">
        <f t="shared" si="7"/>
        <v>2</v>
      </c>
    </row>
    <row r="38" spans="1:12" ht="12.75">
      <c r="A38" s="34" t="s">
        <v>41</v>
      </c>
      <c r="B38" s="42">
        <v>1982</v>
      </c>
      <c r="C38" s="28">
        <f t="shared" si="4"/>
        <v>12</v>
      </c>
      <c r="D38" s="33" t="s">
        <v>39</v>
      </c>
      <c r="E38" s="33">
        <v>176</v>
      </c>
      <c r="F38" s="40">
        <f t="shared" si="5"/>
        <v>111</v>
      </c>
      <c r="G38" s="33" t="s">
        <v>39</v>
      </c>
      <c r="H38" s="28">
        <v>4343</v>
      </c>
      <c r="I38" s="28">
        <f t="shared" si="6"/>
        <v>21016</v>
      </c>
      <c r="J38" s="33" t="s">
        <v>55</v>
      </c>
      <c r="K38" s="33">
        <v>1966</v>
      </c>
      <c r="L38" s="33">
        <f t="shared" si="7"/>
        <v>4</v>
      </c>
    </row>
    <row r="39" spans="1:12" ht="12.75">
      <c r="A39" s="33" t="s">
        <v>62</v>
      </c>
      <c r="B39" s="42">
        <v>1982</v>
      </c>
      <c r="C39" s="28">
        <f t="shared" si="4"/>
        <v>12</v>
      </c>
      <c r="D39" s="33" t="s">
        <v>37</v>
      </c>
      <c r="E39" s="33">
        <v>160</v>
      </c>
      <c r="F39" s="40">
        <f t="shared" si="5"/>
        <v>127</v>
      </c>
      <c r="G39" s="34" t="s">
        <v>41</v>
      </c>
      <c r="H39" s="28">
        <v>3579</v>
      </c>
      <c r="I39" s="28">
        <f t="shared" si="6"/>
        <v>21780</v>
      </c>
      <c r="J39" s="33" t="s">
        <v>46</v>
      </c>
      <c r="K39" s="33">
        <v>1975</v>
      </c>
      <c r="L39" s="33">
        <f t="shared" si="7"/>
        <v>5</v>
      </c>
    </row>
    <row r="40" spans="1:12" ht="12.75">
      <c r="A40" s="33" t="s">
        <v>61</v>
      </c>
      <c r="B40" s="42">
        <v>1987</v>
      </c>
      <c r="C40" s="28">
        <f t="shared" si="4"/>
        <v>17</v>
      </c>
      <c r="D40" s="33" t="s">
        <v>62</v>
      </c>
      <c r="E40" s="33">
        <v>133</v>
      </c>
      <c r="F40" s="40">
        <f t="shared" si="5"/>
        <v>154</v>
      </c>
      <c r="G40" s="33" t="s">
        <v>67</v>
      </c>
      <c r="H40" s="28">
        <v>42</v>
      </c>
      <c r="I40" s="28">
        <f t="shared" si="6"/>
        <v>25317</v>
      </c>
      <c r="J40" s="32" t="s">
        <v>49</v>
      </c>
      <c r="K40" s="33">
        <v>1981</v>
      </c>
      <c r="L40" s="33">
        <f t="shared" si="7"/>
        <v>11</v>
      </c>
    </row>
    <row r="41" spans="1:12" ht="12.75">
      <c r="A41" s="33" t="s">
        <v>40</v>
      </c>
      <c r="B41" s="42">
        <v>1989</v>
      </c>
      <c r="C41" s="28">
        <f t="shared" si="4"/>
        <v>19</v>
      </c>
      <c r="D41" s="33" t="s">
        <v>38</v>
      </c>
      <c r="E41" s="33">
        <v>130</v>
      </c>
      <c r="F41" s="40">
        <f t="shared" si="5"/>
        <v>157</v>
      </c>
      <c r="G41" s="33" t="s">
        <v>36</v>
      </c>
      <c r="H41" s="28">
        <v>84000</v>
      </c>
      <c r="I41" s="28">
        <f t="shared" si="6"/>
        <v>58641</v>
      </c>
      <c r="J41" s="33" t="s">
        <v>67</v>
      </c>
      <c r="K41" s="33">
        <v>1985</v>
      </c>
      <c r="L41" s="33">
        <f t="shared" si="7"/>
        <v>15</v>
      </c>
    </row>
    <row r="42" spans="1:12" ht="12.75">
      <c r="A42" s="32" t="s">
        <v>49</v>
      </c>
      <c r="B42" s="42">
        <v>1995</v>
      </c>
      <c r="C42" s="28">
        <f t="shared" si="4"/>
        <v>25</v>
      </c>
      <c r="D42" s="33" t="s">
        <v>61</v>
      </c>
      <c r="E42" s="33">
        <v>70</v>
      </c>
      <c r="F42" s="40">
        <f t="shared" si="5"/>
        <v>217</v>
      </c>
      <c r="G42" s="32" t="s">
        <v>49</v>
      </c>
      <c r="H42" s="28">
        <v>360000</v>
      </c>
      <c r="I42" s="28">
        <f t="shared" si="6"/>
        <v>334641</v>
      </c>
      <c r="J42" s="33" t="s">
        <v>40</v>
      </c>
      <c r="K42" s="33">
        <v>1993</v>
      </c>
      <c r="L42" s="33">
        <f t="shared" si="7"/>
        <v>23</v>
      </c>
    </row>
    <row r="43" spans="1:12" ht="12.75">
      <c r="A43" s="33"/>
      <c r="B43" s="42"/>
      <c r="C43" s="41"/>
      <c r="D43" s="33"/>
      <c r="E43" s="33"/>
      <c r="F43" s="33"/>
      <c r="G43" s="33"/>
      <c r="H43" s="42"/>
      <c r="I43" s="41"/>
      <c r="J43" s="33"/>
      <c r="K43" s="33"/>
      <c r="L43" s="33"/>
    </row>
    <row r="44" spans="1:12" ht="12.75">
      <c r="A44" s="33"/>
      <c r="B44" s="42"/>
      <c r="C44" s="41"/>
      <c r="D44" s="33"/>
      <c r="E44" s="33"/>
      <c r="F44" s="33"/>
      <c r="G44" s="33"/>
      <c r="H44" s="42"/>
      <c r="I44" s="41"/>
      <c r="J44" s="33"/>
      <c r="K44" s="33"/>
      <c r="L44" s="33"/>
    </row>
    <row r="45" spans="1:12" ht="12.75">
      <c r="A45" s="33"/>
      <c r="B45" s="42"/>
      <c r="C45" s="41"/>
      <c r="D45" s="33"/>
      <c r="E45" s="33"/>
      <c r="F45" s="33"/>
      <c r="G45" s="33"/>
      <c r="H45" s="42"/>
      <c r="I45" s="41"/>
      <c r="J45" s="33"/>
      <c r="K45" s="33"/>
      <c r="L45" s="33"/>
    </row>
    <row r="46" spans="1:12" ht="12.75">
      <c r="A46" s="33"/>
      <c r="B46" s="42"/>
      <c r="C46" s="41"/>
      <c r="D46" s="33"/>
      <c r="E46" s="33"/>
      <c r="F46" s="33"/>
      <c r="G46" s="33"/>
      <c r="H46" s="42"/>
      <c r="I46" s="41"/>
      <c r="J46" s="33"/>
      <c r="K46" s="33"/>
      <c r="L46" s="33"/>
    </row>
    <row r="47" spans="1:12" ht="12.75">
      <c r="A47" s="33"/>
      <c r="B47" s="3"/>
      <c r="C47" s="28"/>
      <c r="D47" s="33"/>
      <c r="E47" s="33"/>
      <c r="F47" s="33"/>
      <c r="G47" s="33"/>
      <c r="H47" s="3"/>
      <c r="I47" s="28"/>
      <c r="J47" s="33"/>
      <c r="K47" s="33"/>
      <c r="L47" s="33"/>
    </row>
    <row r="48" spans="1:12" ht="12.75" customHeight="1">
      <c r="A48" s="33"/>
      <c r="B48" s="3"/>
      <c r="C48" s="41"/>
      <c r="D48" s="33"/>
      <c r="E48" s="33"/>
      <c r="F48" s="33"/>
      <c r="G48" s="33"/>
      <c r="H48" s="3"/>
      <c r="I48" s="41"/>
      <c r="J48" s="33"/>
      <c r="K48" s="33"/>
      <c r="L48" s="33"/>
    </row>
    <row r="49" spans="1:12" ht="12.75">
      <c r="A49" s="32"/>
      <c r="B49" s="25"/>
      <c r="C49" s="28"/>
      <c r="D49" s="33"/>
      <c r="E49" s="32"/>
      <c r="F49" s="33"/>
      <c r="G49" s="32"/>
      <c r="H49" s="25"/>
      <c r="I49" s="28"/>
      <c r="J49" s="33"/>
      <c r="K49" s="32"/>
      <c r="L49" s="33"/>
    </row>
    <row r="50" spans="1:12" ht="12.75">
      <c r="A50" s="87" t="s">
        <v>19</v>
      </c>
      <c r="B50" s="88"/>
      <c r="C50" s="88"/>
      <c r="D50" s="88"/>
      <c r="E50" s="88"/>
      <c r="F50" s="89"/>
      <c r="G50" s="87" t="s">
        <v>19</v>
      </c>
      <c r="H50" s="88"/>
      <c r="I50" s="88"/>
      <c r="J50" s="88"/>
      <c r="K50" s="88"/>
      <c r="L50" s="89"/>
    </row>
    <row r="51" spans="1:12" ht="12.75">
      <c r="A51" s="67" t="s">
        <v>22</v>
      </c>
      <c r="B51" s="67"/>
      <c r="C51" s="67"/>
      <c r="D51" s="67" t="s">
        <v>23</v>
      </c>
      <c r="E51" s="67"/>
      <c r="F51" s="67"/>
      <c r="G51" s="67" t="s">
        <v>22</v>
      </c>
      <c r="H51" s="67"/>
      <c r="I51" s="67"/>
      <c r="J51" s="67" t="s">
        <v>23</v>
      </c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50" t="s">
        <v>64</v>
      </c>
      <c r="B53" s="67"/>
      <c r="C53" s="67"/>
      <c r="D53" s="90" t="s">
        <v>63</v>
      </c>
      <c r="E53" s="50"/>
      <c r="F53" s="50"/>
      <c r="G53" s="50" t="s">
        <v>68</v>
      </c>
      <c r="H53" s="67"/>
      <c r="I53" s="67"/>
      <c r="J53" s="90" t="s">
        <v>69</v>
      </c>
      <c r="K53" s="50"/>
      <c r="L53" s="50"/>
    </row>
    <row r="54" spans="1:12" ht="12.75" customHeight="1">
      <c r="A54" s="67"/>
      <c r="B54" s="67"/>
      <c r="C54" s="67"/>
      <c r="D54" s="50"/>
      <c r="E54" s="50"/>
      <c r="F54" s="50"/>
      <c r="G54" s="67"/>
      <c r="H54" s="67"/>
      <c r="I54" s="67"/>
      <c r="J54" s="50"/>
      <c r="K54" s="50"/>
      <c r="L54" s="50"/>
    </row>
    <row r="55" spans="1:12" ht="12.75">
      <c r="A55" s="72" t="s">
        <v>20</v>
      </c>
      <c r="B55" s="72"/>
      <c r="C55" s="72"/>
      <c r="D55" s="72"/>
      <c r="E55" s="72"/>
      <c r="F55" s="72"/>
      <c r="G55" s="72" t="s">
        <v>20</v>
      </c>
      <c r="H55" s="72"/>
      <c r="I55" s="72"/>
      <c r="J55" s="72"/>
      <c r="K55" s="72"/>
      <c r="L55" s="72"/>
    </row>
    <row r="56" spans="1:12" ht="12.75">
      <c r="A56" s="91">
        <v>43506</v>
      </c>
      <c r="B56" s="92"/>
      <c r="C56" s="92"/>
      <c r="D56" s="91">
        <v>43506</v>
      </c>
      <c r="E56" s="92"/>
      <c r="F56" s="92"/>
      <c r="G56" s="91">
        <v>43513</v>
      </c>
      <c r="H56" s="92"/>
      <c r="I56" s="92"/>
      <c r="J56" s="91">
        <v>43513</v>
      </c>
      <c r="K56" s="92"/>
      <c r="L56" s="92"/>
    </row>
    <row r="57" spans="1:12" ht="12.75">
      <c r="A57" s="92" t="s">
        <v>11</v>
      </c>
      <c r="B57" s="92"/>
      <c r="C57" s="92"/>
      <c r="D57" s="92" t="s">
        <v>12</v>
      </c>
      <c r="E57" s="92"/>
      <c r="F57" s="92"/>
      <c r="G57" s="92" t="s">
        <v>11</v>
      </c>
      <c r="H57" s="92"/>
      <c r="I57" s="92"/>
      <c r="J57" s="92" t="s">
        <v>12</v>
      </c>
      <c r="K57" s="92"/>
      <c r="L57" s="92"/>
    </row>
    <row r="58" spans="1:12" ht="12.75">
      <c r="A58" s="32" t="s">
        <v>1</v>
      </c>
      <c r="B58" s="32" t="s">
        <v>17</v>
      </c>
      <c r="C58" s="32" t="s">
        <v>18</v>
      </c>
      <c r="D58" s="32" t="s">
        <v>1</v>
      </c>
      <c r="E58" s="32" t="s">
        <v>17</v>
      </c>
      <c r="F58" s="32" t="s">
        <v>18</v>
      </c>
      <c r="G58" s="32" t="s">
        <v>1</v>
      </c>
      <c r="H58" s="32" t="s">
        <v>17</v>
      </c>
      <c r="I58" s="32" t="s">
        <v>18</v>
      </c>
      <c r="J58" s="32" t="s">
        <v>1</v>
      </c>
      <c r="K58" s="32" t="s">
        <v>17</v>
      </c>
      <c r="L58" s="32" t="s">
        <v>18</v>
      </c>
    </row>
    <row r="59" spans="1:12" ht="12.75">
      <c r="A59" s="40" t="s">
        <v>55</v>
      </c>
      <c r="B59" s="41">
        <v>40</v>
      </c>
      <c r="C59" s="41">
        <f aca="true" t="shared" si="8" ref="C59:C70">ABS(39-B59)</f>
        <v>1</v>
      </c>
      <c r="D59" s="40" t="s">
        <v>46</v>
      </c>
      <c r="E59" s="40">
        <v>8021</v>
      </c>
      <c r="F59" s="40">
        <f aca="true" t="shared" si="9" ref="F59:F70">ABS(7836-E59)</f>
        <v>185</v>
      </c>
      <c r="G59" s="40" t="s">
        <v>38</v>
      </c>
      <c r="H59" s="41">
        <v>525</v>
      </c>
      <c r="I59" s="41">
        <f aca="true" t="shared" si="10" ref="I59:I75">ABS(601-H59)</f>
        <v>76</v>
      </c>
      <c r="J59" s="40" t="s">
        <v>51</v>
      </c>
      <c r="K59" s="40">
        <v>263</v>
      </c>
      <c r="L59" s="40">
        <f aca="true" t="shared" si="11" ref="L59:L75">ABS(273-K59)</f>
        <v>10</v>
      </c>
    </row>
    <row r="60" spans="1:12" ht="12.75">
      <c r="A60" s="33" t="s">
        <v>38</v>
      </c>
      <c r="B60" s="28">
        <v>42</v>
      </c>
      <c r="C60" s="28">
        <f t="shared" si="8"/>
        <v>3</v>
      </c>
      <c r="D60" s="33" t="s">
        <v>38</v>
      </c>
      <c r="E60" s="33">
        <v>6500</v>
      </c>
      <c r="F60" s="33">
        <f t="shared" si="9"/>
        <v>1336</v>
      </c>
      <c r="G60" s="32" t="s">
        <v>49</v>
      </c>
      <c r="H60" s="28">
        <v>425</v>
      </c>
      <c r="I60" s="28">
        <f t="shared" si="10"/>
        <v>176</v>
      </c>
      <c r="J60" s="33" t="s">
        <v>40</v>
      </c>
      <c r="K60" s="33">
        <v>252</v>
      </c>
      <c r="L60" s="33">
        <f t="shared" si="11"/>
        <v>21</v>
      </c>
    </row>
    <row r="61" spans="1:12" ht="12.75">
      <c r="A61" s="33" t="s">
        <v>36</v>
      </c>
      <c r="B61" s="28">
        <v>43</v>
      </c>
      <c r="C61" s="28">
        <f t="shared" si="8"/>
        <v>4</v>
      </c>
      <c r="D61" s="33" t="s">
        <v>51</v>
      </c>
      <c r="E61" s="33">
        <v>3333</v>
      </c>
      <c r="F61" s="33">
        <f t="shared" si="9"/>
        <v>4503</v>
      </c>
      <c r="G61" s="33" t="s">
        <v>36</v>
      </c>
      <c r="H61" s="28">
        <v>420</v>
      </c>
      <c r="I61" s="28">
        <f t="shared" si="10"/>
        <v>181</v>
      </c>
      <c r="J61" s="33" t="s">
        <v>33</v>
      </c>
      <c r="K61" s="33">
        <v>251</v>
      </c>
      <c r="L61" s="33">
        <f t="shared" si="11"/>
        <v>22</v>
      </c>
    </row>
    <row r="62" spans="1:12" ht="12.75">
      <c r="A62" s="33" t="s">
        <v>39</v>
      </c>
      <c r="B62" s="28">
        <v>29</v>
      </c>
      <c r="C62" s="28">
        <f t="shared" si="8"/>
        <v>10</v>
      </c>
      <c r="D62" s="33" t="s">
        <v>37</v>
      </c>
      <c r="E62" s="33">
        <v>2135</v>
      </c>
      <c r="F62" s="33">
        <f t="shared" si="9"/>
        <v>5701</v>
      </c>
      <c r="G62" s="33" t="s">
        <v>51</v>
      </c>
      <c r="H62" s="28">
        <v>850</v>
      </c>
      <c r="I62" s="28">
        <f t="shared" si="10"/>
        <v>249</v>
      </c>
      <c r="J62" s="33" t="s">
        <v>78</v>
      </c>
      <c r="K62" s="33">
        <v>243</v>
      </c>
      <c r="L62" s="33">
        <f t="shared" si="11"/>
        <v>30</v>
      </c>
    </row>
    <row r="63" spans="1:12" ht="12.75">
      <c r="A63" s="33" t="s">
        <v>46</v>
      </c>
      <c r="B63" s="28">
        <v>57</v>
      </c>
      <c r="C63" s="28">
        <f t="shared" si="8"/>
        <v>18</v>
      </c>
      <c r="D63" s="33" t="s">
        <v>33</v>
      </c>
      <c r="E63" s="33">
        <v>920</v>
      </c>
      <c r="F63" s="33">
        <f t="shared" si="9"/>
        <v>6916</v>
      </c>
      <c r="G63" s="33" t="s">
        <v>37</v>
      </c>
      <c r="H63" s="28">
        <v>350</v>
      </c>
      <c r="I63" s="28">
        <f t="shared" si="10"/>
        <v>251</v>
      </c>
      <c r="J63" s="34" t="s">
        <v>41</v>
      </c>
      <c r="K63" s="33">
        <v>241</v>
      </c>
      <c r="L63" s="33">
        <f t="shared" si="11"/>
        <v>32</v>
      </c>
    </row>
    <row r="64" spans="1:12" ht="12.75">
      <c r="A64" s="33" t="s">
        <v>33</v>
      </c>
      <c r="B64" s="28">
        <v>20</v>
      </c>
      <c r="C64" s="28">
        <f t="shared" si="8"/>
        <v>19</v>
      </c>
      <c r="D64" s="32" t="s">
        <v>49</v>
      </c>
      <c r="E64" s="33">
        <v>432</v>
      </c>
      <c r="F64" s="33">
        <f t="shared" si="9"/>
        <v>7404</v>
      </c>
      <c r="G64" s="33" t="s">
        <v>39</v>
      </c>
      <c r="H64" s="28">
        <v>285</v>
      </c>
      <c r="I64" s="28">
        <f t="shared" si="10"/>
        <v>316</v>
      </c>
      <c r="J64" s="33" t="s">
        <v>38</v>
      </c>
      <c r="K64" s="33">
        <v>202</v>
      </c>
      <c r="L64" s="33">
        <f t="shared" si="11"/>
        <v>71</v>
      </c>
    </row>
    <row r="65" spans="1:12" ht="12.75">
      <c r="A65" s="33" t="s">
        <v>51</v>
      </c>
      <c r="B65" s="28">
        <v>58</v>
      </c>
      <c r="C65" s="28">
        <f t="shared" si="8"/>
        <v>19</v>
      </c>
      <c r="D65" s="33" t="s">
        <v>36</v>
      </c>
      <c r="E65" s="33">
        <v>420</v>
      </c>
      <c r="F65" s="33">
        <f t="shared" si="9"/>
        <v>7416</v>
      </c>
      <c r="G65" s="33" t="s">
        <v>33</v>
      </c>
      <c r="H65" s="28">
        <v>942</v>
      </c>
      <c r="I65" s="28">
        <f t="shared" si="10"/>
        <v>341</v>
      </c>
      <c r="J65" s="33" t="s">
        <v>77</v>
      </c>
      <c r="K65" s="33">
        <v>201</v>
      </c>
      <c r="L65" s="33">
        <f t="shared" si="11"/>
        <v>72</v>
      </c>
    </row>
    <row r="66" spans="1:12" ht="12.75">
      <c r="A66" s="33" t="s">
        <v>71</v>
      </c>
      <c r="B66" s="42">
        <v>20</v>
      </c>
      <c r="C66" s="28">
        <f t="shared" si="8"/>
        <v>19</v>
      </c>
      <c r="D66" s="33" t="s">
        <v>40</v>
      </c>
      <c r="E66" s="33">
        <v>323</v>
      </c>
      <c r="F66" s="33">
        <f t="shared" si="9"/>
        <v>7513</v>
      </c>
      <c r="G66" s="33" t="s">
        <v>79</v>
      </c>
      <c r="H66" s="28">
        <v>250</v>
      </c>
      <c r="I66" s="28">
        <f t="shared" si="10"/>
        <v>351</v>
      </c>
      <c r="J66" s="33" t="s">
        <v>76</v>
      </c>
      <c r="K66" s="33">
        <v>364</v>
      </c>
      <c r="L66" s="33">
        <f t="shared" si="11"/>
        <v>91</v>
      </c>
    </row>
    <row r="67" spans="1:12" ht="12.75">
      <c r="A67" s="33" t="s">
        <v>37</v>
      </c>
      <c r="B67" s="42">
        <v>15</v>
      </c>
      <c r="C67" s="28">
        <f t="shared" si="8"/>
        <v>24</v>
      </c>
      <c r="D67" s="33" t="s">
        <v>39</v>
      </c>
      <c r="E67" s="33">
        <v>122</v>
      </c>
      <c r="F67" s="33">
        <f t="shared" si="9"/>
        <v>7714</v>
      </c>
      <c r="G67" s="34" t="s">
        <v>41</v>
      </c>
      <c r="H67" s="28">
        <v>180</v>
      </c>
      <c r="I67" s="28">
        <f t="shared" si="10"/>
        <v>421</v>
      </c>
      <c r="J67" s="33" t="s">
        <v>37</v>
      </c>
      <c r="K67" s="33">
        <v>180</v>
      </c>
      <c r="L67" s="33">
        <f t="shared" si="11"/>
        <v>93</v>
      </c>
    </row>
    <row r="68" spans="1:12" ht="12.75">
      <c r="A68" s="34" t="s">
        <v>41</v>
      </c>
      <c r="B68" s="28">
        <v>9</v>
      </c>
      <c r="C68" s="28">
        <f t="shared" si="8"/>
        <v>30</v>
      </c>
      <c r="D68" s="33" t="s">
        <v>71</v>
      </c>
      <c r="E68" s="33">
        <v>18000</v>
      </c>
      <c r="F68" s="33">
        <f t="shared" si="9"/>
        <v>10164</v>
      </c>
      <c r="G68" s="33" t="s">
        <v>78</v>
      </c>
      <c r="H68" s="28">
        <v>180</v>
      </c>
      <c r="I68" s="28">
        <f t="shared" si="10"/>
        <v>421</v>
      </c>
      <c r="J68" s="32" t="s">
        <v>81</v>
      </c>
      <c r="K68" s="33">
        <v>170</v>
      </c>
      <c r="L68" s="33">
        <f t="shared" si="11"/>
        <v>103</v>
      </c>
    </row>
    <row r="69" spans="1:12" ht="12.75">
      <c r="A69" s="32" t="s">
        <v>49</v>
      </c>
      <c r="B69" s="28">
        <v>75</v>
      </c>
      <c r="C69" s="28">
        <f t="shared" si="8"/>
        <v>36</v>
      </c>
      <c r="D69" s="34" t="s">
        <v>41</v>
      </c>
      <c r="E69" s="33">
        <v>21070</v>
      </c>
      <c r="F69" s="33">
        <f t="shared" si="9"/>
        <v>13234</v>
      </c>
      <c r="G69" s="32" t="s">
        <v>81</v>
      </c>
      <c r="H69" s="25">
        <v>168</v>
      </c>
      <c r="I69" s="28">
        <f t="shared" si="10"/>
        <v>433</v>
      </c>
      <c r="J69" s="33" t="s">
        <v>55</v>
      </c>
      <c r="K69" s="33">
        <v>420</v>
      </c>
      <c r="L69" s="33">
        <f t="shared" si="11"/>
        <v>147</v>
      </c>
    </row>
    <row r="70" spans="1:12" ht="12.75">
      <c r="A70" s="33" t="s">
        <v>40</v>
      </c>
      <c r="B70" s="28">
        <v>78</v>
      </c>
      <c r="C70" s="28">
        <f t="shared" si="8"/>
        <v>39</v>
      </c>
      <c r="D70" s="33" t="s">
        <v>55</v>
      </c>
      <c r="E70" s="33">
        <v>30001</v>
      </c>
      <c r="F70" s="33">
        <f t="shared" si="9"/>
        <v>22165</v>
      </c>
      <c r="G70" s="33" t="s">
        <v>76</v>
      </c>
      <c r="H70" s="28">
        <v>162</v>
      </c>
      <c r="I70" s="28">
        <f t="shared" si="10"/>
        <v>439</v>
      </c>
      <c r="J70" s="33" t="s">
        <v>80</v>
      </c>
      <c r="K70" s="33">
        <v>0</v>
      </c>
      <c r="L70" s="33">
        <f t="shared" si="11"/>
        <v>273</v>
      </c>
    </row>
    <row r="71" spans="1:12" ht="12.75">
      <c r="A71" s="33"/>
      <c r="B71" s="28"/>
      <c r="C71" s="41"/>
      <c r="D71" s="33"/>
      <c r="E71" s="33"/>
      <c r="F71" s="33"/>
      <c r="G71" s="33" t="s">
        <v>55</v>
      </c>
      <c r="H71" s="28">
        <v>151</v>
      </c>
      <c r="I71" s="28">
        <f t="shared" si="10"/>
        <v>450</v>
      </c>
      <c r="J71" s="33" t="s">
        <v>43</v>
      </c>
      <c r="K71" s="33">
        <v>546</v>
      </c>
      <c r="L71" s="33">
        <f t="shared" si="11"/>
        <v>273</v>
      </c>
    </row>
    <row r="72" spans="1:12" ht="12.75">
      <c r="A72" s="33"/>
      <c r="B72" s="42"/>
      <c r="C72" s="41"/>
      <c r="D72" s="33"/>
      <c r="E72" s="33"/>
      <c r="F72" s="33"/>
      <c r="G72" s="33" t="s">
        <v>77</v>
      </c>
      <c r="H72" s="28">
        <v>133</v>
      </c>
      <c r="I72" s="28">
        <f t="shared" si="10"/>
        <v>468</v>
      </c>
      <c r="J72" s="32" t="s">
        <v>49</v>
      </c>
      <c r="K72" s="33">
        <v>570</v>
      </c>
      <c r="L72" s="33">
        <f t="shared" si="11"/>
        <v>297</v>
      </c>
    </row>
    <row r="73" spans="1:12" ht="12.75">
      <c r="A73" s="33"/>
      <c r="B73" s="42"/>
      <c r="C73" s="41"/>
      <c r="D73" s="33"/>
      <c r="E73" s="33"/>
      <c r="F73" s="33"/>
      <c r="G73" s="33" t="s">
        <v>80</v>
      </c>
      <c r="H73" s="28">
        <v>0</v>
      </c>
      <c r="I73" s="28">
        <f t="shared" si="10"/>
        <v>601</v>
      </c>
      <c r="J73" s="33" t="s">
        <v>36</v>
      </c>
      <c r="K73" s="33">
        <v>840</v>
      </c>
      <c r="L73" s="33">
        <f t="shared" si="11"/>
        <v>567</v>
      </c>
    </row>
    <row r="74" spans="1:12" ht="12.75">
      <c r="A74" s="33"/>
      <c r="B74" s="3"/>
      <c r="C74" s="28"/>
      <c r="D74" s="33"/>
      <c r="E74" s="33"/>
      <c r="F74" s="33"/>
      <c r="G74" s="33" t="s">
        <v>40</v>
      </c>
      <c r="H74" s="28">
        <v>3003</v>
      </c>
      <c r="I74" s="28">
        <f t="shared" si="10"/>
        <v>2402</v>
      </c>
      <c r="J74" s="33" t="s">
        <v>79</v>
      </c>
      <c r="K74" s="33">
        <v>905</v>
      </c>
      <c r="L74" s="33">
        <f t="shared" si="11"/>
        <v>632</v>
      </c>
    </row>
    <row r="75" spans="1:12" ht="12.75">
      <c r="A75" s="33"/>
      <c r="B75" s="3"/>
      <c r="C75" s="41"/>
      <c r="D75" s="33"/>
      <c r="E75" s="33"/>
      <c r="F75" s="33"/>
      <c r="G75" s="33" t="s">
        <v>43</v>
      </c>
      <c r="H75" s="28">
        <v>3875</v>
      </c>
      <c r="I75" s="28">
        <f t="shared" si="10"/>
        <v>3274</v>
      </c>
      <c r="J75" s="33" t="s">
        <v>39</v>
      </c>
      <c r="K75" s="33">
        <v>1080</v>
      </c>
      <c r="L75" s="33">
        <f t="shared" si="11"/>
        <v>807</v>
      </c>
    </row>
    <row r="76" spans="1:12" ht="12.75">
      <c r="A76" s="32"/>
      <c r="B76" s="25"/>
      <c r="C76" s="28"/>
      <c r="D76" s="33"/>
      <c r="E76" s="32"/>
      <c r="F76" s="33"/>
      <c r="G76" s="33"/>
      <c r="H76" s="28"/>
      <c r="I76" s="28"/>
      <c r="J76" s="33"/>
      <c r="K76" s="32"/>
      <c r="L76" s="33"/>
    </row>
    <row r="77" spans="1:12" ht="12.75">
      <c r="A77" s="87" t="s">
        <v>19</v>
      </c>
      <c r="B77" s="88"/>
      <c r="C77" s="88"/>
      <c r="D77" s="88"/>
      <c r="E77" s="88"/>
      <c r="F77" s="89"/>
      <c r="G77" s="87" t="s">
        <v>19</v>
      </c>
      <c r="H77" s="88"/>
      <c r="I77" s="88"/>
      <c r="J77" s="88"/>
      <c r="K77" s="88"/>
      <c r="L77" s="89"/>
    </row>
    <row r="78" spans="1:12" ht="12.75">
      <c r="A78" s="67" t="s">
        <v>22</v>
      </c>
      <c r="B78" s="67"/>
      <c r="C78" s="67"/>
      <c r="D78" s="67" t="s">
        <v>23</v>
      </c>
      <c r="E78" s="67"/>
      <c r="F78" s="67"/>
      <c r="G78" s="67" t="s">
        <v>22</v>
      </c>
      <c r="H78" s="67"/>
      <c r="I78" s="67"/>
      <c r="J78" s="67" t="s">
        <v>23</v>
      </c>
      <c r="K78" s="67"/>
      <c r="L78" s="67"/>
    </row>
    <row r="79" spans="1:12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1:12" ht="12.75">
      <c r="A80" s="50" t="s">
        <v>73</v>
      </c>
      <c r="B80" s="67"/>
      <c r="C80" s="67"/>
      <c r="D80" s="90" t="s">
        <v>72</v>
      </c>
      <c r="E80" s="50"/>
      <c r="F80" s="50"/>
      <c r="G80" s="50" t="s">
        <v>83</v>
      </c>
      <c r="H80" s="67"/>
      <c r="I80" s="67"/>
      <c r="J80" s="90" t="s">
        <v>82</v>
      </c>
      <c r="K80" s="50"/>
      <c r="L80" s="50"/>
    </row>
    <row r="81" spans="1:12" ht="12.75">
      <c r="A81" s="67"/>
      <c r="B81" s="67"/>
      <c r="C81" s="67"/>
      <c r="D81" s="50"/>
      <c r="E81" s="50"/>
      <c r="F81" s="50"/>
      <c r="G81" s="67"/>
      <c r="H81" s="67"/>
      <c r="I81" s="67"/>
      <c r="J81" s="50"/>
      <c r="K81" s="50"/>
      <c r="L81" s="50"/>
    </row>
    <row r="82" spans="1:12" ht="12.75" customHeight="1">
      <c r="A82" s="72" t="s">
        <v>20</v>
      </c>
      <c r="B82" s="72"/>
      <c r="C82" s="72"/>
      <c r="D82" s="72"/>
      <c r="E82" s="72"/>
      <c r="F82" s="72"/>
      <c r="G82" s="72" t="s">
        <v>20</v>
      </c>
      <c r="H82" s="72"/>
      <c r="I82" s="72"/>
      <c r="J82" s="72"/>
      <c r="K82" s="72"/>
      <c r="L82" s="72"/>
    </row>
    <row r="83" spans="1:12" ht="12.75">
      <c r="A83" s="91">
        <v>43519</v>
      </c>
      <c r="B83" s="92"/>
      <c r="C83" s="92"/>
      <c r="D83" s="91">
        <v>43519</v>
      </c>
      <c r="E83" s="92"/>
      <c r="F83" s="92"/>
      <c r="G83" s="91">
        <v>43527</v>
      </c>
      <c r="H83" s="92"/>
      <c r="I83" s="92"/>
      <c r="J83" s="91">
        <v>43527</v>
      </c>
      <c r="K83" s="92"/>
      <c r="L83" s="92"/>
    </row>
    <row r="84" spans="1:12" ht="12.75">
      <c r="A84" s="92" t="s">
        <v>11</v>
      </c>
      <c r="B84" s="92"/>
      <c r="C84" s="92"/>
      <c r="D84" s="92" t="s">
        <v>12</v>
      </c>
      <c r="E84" s="92"/>
      <c r="F84" s="92"/>
      <c r="G84" s="92" t="s">
        <v>11</v>
      </c>
      <c r="H84" s="92"/>
      <c r="I84" s="92"/>
      <c r="J84" s="92" t="s">
        <v>12</v>
      </c>
      <c r="K84" s="92"/>
      <c r="L84" s="92"/>
    </row>
    <row r="85" spans="1:12" ht="12.75">
      <c r="A85" s="32" t="s">
        <v>1</v>
      </c>
      <c r="B85" s="32" t="s">
        <v>17</v>
      </c>
      <c r="C85" s="32" t="s">
        <v>18</v>
      </c>
      <c r="D85" s="32" t="s">
        <v>1</v>
      </c>
      <c r="E85" s="32" t="s">
        <v>17</v>
      </c>
      <c r="F85" s="32" t="s">
        <v>18</v>
      </c>
      <c r="G85" s="32" t="s">
        <v>1</v>
      </c>
      <c r="H85" s="32" t="s">
        <v>17</v>
      </c>
      <c r="I85" s="32" t="s">
        <v>18</v>
      </c>
      <c r="J85" s="32" t="s">
        <v>1</v>
      </c>
      <c r="K85" s="32" t="s">
        <v>17</v>
      </c>
      <c r="L85" s="32" t="s">
        <v>18</v>
      </c>
    </row>
    <row r="86" spans="1:12" ht="12.75">
      <c r="A86" s="45" t="s">
        <v>91</v>
      </c>
      <c r="B86" s="49">
        <v>20</v>
      </c>
      <c r="C86" s="41">
        <f aca="true" t="shared" si="12" ref="C86:C100">ABS(20-B86)</f>
        <v>0</v>
      </c>
      <c r="D86" s="33" t="s">
        <v>36</v>
      </c>
      <c r="E86" s="33">
        <v>21</v>
      </c>
      <c r="F86" s="33">
        <f aca="true" t="shared" si="13" ref="F86:F100">ABS(23-E86)</f>
        <v>2</v>
      </c>
      <c r="G86" s="45" t="s">
        <v>49</v>
      </c>
      <c r="H86" s="41">
        <v>28</v>
      </c>
      <c r="I86" s="41">
        <f>ABS(28-H86)</f>
        <v>0</v>
      </c>
      <c r="J86" s="33" t="s">
        <v>37</v>
      </c>
      <c r="K86" s="33">
        <v>5</v>
      </c>
      <c r="L86" s="33">
        <f>ABS(4-K86)</f>
        <v>1</v>
      </c>
    </row>
    <row r="87" spans="1:12" ht="12.75">
      <c r="A87" s="33" t="s">
        <v>38</v>
      </c>
      <c r="B87" s="28">
        <v>18</v>
      </c>
      <c r="C87" s="28">
        <f t="shared" si="12"/>
        <v>2</v>
      </c>
      <c r="D87" s="40" t="s">
        <v>37</v>
      </c>
      <c r="E87" s="40">
        <v>25</v>
      </c>
      <c r="F87" s="40">
        <f t="shared" si="13"/>
        <v>2</v>
      </c>
      <c r="G87" s="32" t="s">
        <v>46</v>
      </c>
      <c r="H87" s="25">
        <v>26</v>
      </c>
      <c r="I87" s="28">
        <f>ABS(28-H87)</f>
        <v>2</v>
      </c>
      <c r="J87" s="40" t="s">
        <v>99</v>
      </c>
      <c r="K87" s="40">
        <v>5</v>
      </c>
      <c r="L87" s="40">
        <f>ABS(4-K87)</f>
        <v>1</v>
      </c>
    </row>
    <row r="88" spans="1:12" ht="12.75" customHeight="1">
      <c r="A88" s="33" t="s">
        <v>39</v>
      </c>
      <c r="B88" s="28">
        <v>24</v>
      </c>
      <c r="C88" s="28">
        <f t="shared" si="12"/>
        <v>4</v>
      </c>
      <c r="D88" s="33" t="s">
        <v>51</v>
      </c>
      <c r="E88" s="33">
        <v>17</v>
      </c>
      <c r="F88" s="33">
        <f t="shared" si="13"/>
        <v>6</v>
      </c>
      <c r="G88" s="33" t="s">
        <v>37</v>
      </c>
      <c r="H88" s="28">
        <v>32</v>
      </c>
      <c r="I88" s="28">
        <f>ABS(28-H88)</f>
        <v>4</v>
      </c>
      <c r="J88" s="33" t="s">
        <v>102</v>
      </c>
      <c r="K88" s="33">
        <v>6</v>
      </c>
      <c r="L88" s="33">
        <f>ABS(4-K88)</f>
        <v>2</v>
      </c>
    </row>
    <row r="89" spans="1:12" ht="12.75">
      <c r="A89" s="34" t="s">
        <v>41</v>
      </c>
      <c r="B89" s="28">
        <v>27</v>
      </c>
      <c r="C89" s="28">
        <f t="shared" si="12"/>
        <v>7</v>
      </c>
      <c r="D89" s="33" t="s">
        <v>38</v>
      </c>
      <c r="E89" s="33">
        <v>30</v>
      </c>
      <c r="F89" s="33">
        <f t="shared" si="13"/>
        <v>7</v>
      </c>
      <c r="G89" s="33" t="s">
        <v>43</v>
      </c>
      <c r="H89" s="28">
        <v>22</v>
      </c>
      <c r="I89" s="28">
        <f>ABS(28-H89)</f>
        <v>6</v>
      </c>
      <c r="J89" s="32" t="s">
        <v>46</v>
      </c>
      <c r="K89" s="40">
        <v>9</v>
      </c>
      <c r="L89" s="33">
        <f>ABS(4-K89)</f>
        <v>5</v>
      </c>
    </row>
    <row r="90" spans="1:12" ht="12.75">
      <c r="A90" s="33" t="s">
        <v>86</v>
      </c>
      <c r="B90" s="28">
        <v>11</v>
      </c>
      <c r="C90" s="28">
        <f t="shared" si="12"/>
        <v>9</v>
      </c>
      <c r="D90" s="34" t="s">
        <v>41</v>
      </c>
      <c r="E90" s="33">
        <v>13</v>
      </c>
      <c r="F90" s="33">
        <f t="shared" si="13"/>
        <v>10</v>
      </c>
      <c r="G90" s="33" t="s">
        <v>38</v>
      </c>
      <c r="H90" s="28">
        <v>40</v>
      </c>
      <c r="I90" s="28">
        <f>ABS(28-H90)</f>
        <v>12</v>
      </c>
      <c r="J90" s="33" t="s">
        <v>38</v>
      </c>
      <c r="K90" s="33">
        <v>10</v>
      </c>
      <c r="L90" s="33">
        <f>ABS(4-K90)</f>
        <v>6</v>
      </c>
    </row>
    <row r="91" spans="1:12" ht="12.75">
      <c r="A91" s="33" t="s">
        <v>89</v>
      </c>
      <c r="B91" s="28">
        <v>11</v>
      </c>
      <c r="C91" s="28">
        <f t="shared" si="12"/>
        <v>9</v>
      </c>
      <c r="D91" s="33" t="s">
        <v>86</v>
      </c>
      <c r="E91" s="33">
        <v>35</v>
      </c>
      <c r="F91" s="33">
        <f t="shared" si="13"/>
        <v>12</v>
      </c>
      <c r="G91" s="33" t="s">
        <v>33</v>
      </c>
      <c r="H91" s="28">
        <v>16</v>
      </c>
      <c r="I91" s="28">
        <f>ABS(28-H91)</f>
        <v>12</v>
      </c>
      <c r="J91" s="33" t="s">
        <v>100</v>
      </c>
      <c r="K91" s="33">
        <v>20</v>
      </c>
      <c r="L91" s="33">
        <f>ABS(4-K91)</f>
        <v>16</v>
      </c>
    </row>
    <row r="92" spans="1:12" ht="12.75">
      <c r="A92" s="33" t="s">
        <v>40</v>
      </c>
      <c r="B92" s="28">
        <v>11</v>
      </c>
      <c r="C92" s="28">
        <f t="shared" si="12"/>
        <v>9</v>
      </c>
      <c r="D92" s="33" t="s">
        <v>89</v>
      </c>
      <c r="E92" s="33">
        <v>10</v>
      </c>
      <c r="F92" s="33">
        <f t="shared" si="13"/>
        <v>13</v>
      </c>
      <c r="G92" s="33" t="s">
        <v>102</v>
      </c>
      <c r="H92" s="28">
        <v>42</v>
      </c>
      <c r="I92" s="28">
        <f>ABS(28-H92)</f>
        <v>14</v>
      </c>
      <c r="J92" s="33" t="s">
        <v>55</v>
      </c>
      <c r="K92" s="33">
        <v>25</v>
      </c>
      <c r="L92" s="33">
        <f>ABS(4-K92)</f>
        <v>21</v>
      </c>
    </row>
    <row r="93" spans="1:12" ht="12.75">
      <c r="A93" s="33" t="s">
        <v>51</v>
      </c>
      <c r="B93" s="28">
        <v>10</v>
      </c>
      <c r="C93" s="28">
        <f t="shared" si="12"/>
        <v>10</v>
      </c>
      <c r="D93" s="32" t="s">
        <v>91</v>
      </c>
      <c r="E93" s="33">
        <v>7</v>
      </c>
      <c r="F93" s="33">
        <f t="shared" si="13"/>
        <v>16</v>
      </c>
      <c r="G93" s="33" t="s">
        <v>39</v>
      </c>
      <c r="H93" s="28">
        <v>43</v>
      </c>
      <c r="I93" s="28">
        <f>ABS(28-H93)</f>
        <v>15</v>
      </c>
      <c r="J93" s="33" t="s">
        <v>40</v>
      </c>
      <c r="K93" s="33">
        <v>30</v>
      </c>
      <c r="L93" s="33">
        <f>ABS(4-K93)</f>
        <v>26</v>
      </c>
    </row>
    <row r="94" spans="1:12" ht="12.75">
      <c r="A94" s="33" t="s">
        <v>37</v>
      </c>
      <c r="B94" s="28">
        <v>10</v>
      </c>
      <c r="C94" s="28">
        <f t="shared" si="12"/>
        <v>10</v>
      </c>
      <c r="D94" s="33" t="s">
        <v>88</v>
      </c>
      <c r="E94" s="33">
        <v>5</v>
      </c>
      <c r="F94" s="33">
        <f t="shared" si="13"/>
        <v>18</v>
      </c>
      <c r="G94" s="33" t="s">
        <v>101</v>
      </c>
      <c r="H94" s="28">
        <v>13</v>
      </c>
      <c r="I94" s="28">
        <f>ABS(28-H94)</f>
        <v>15</v>
      </c>
      <c r="J94" s="33" t="s">
        <v>36</v>
      </c>
      <c r="K94" s="33">
        <v>35</v>
      </c>
      <c r="L94" s="33">
        <f>ABS(4-K94)</f>
        <v>31</v>
      </c>
    </row>
    <row r="95" spans="1:12" ht="12.75">
      <c r="A95" s="33" t="s">
        <v>90</v>
      </c>
      <c r="B95" s="28">
        <v>9</v>
      </c>
      <c r="C95" s="28">
        <f t="shared" si="12"/>
        <v>11</v>
      </c>
      <c r="D95" s="33" t="s">
        <v>39</v>
      </c>
      <c r="E95" s="33">
        <v>5</v>
      </c>
      <c r="F95" s="33">
        <f t="shared" si="13"/>
        <v>18</v>
      </c>
      <c r="G95" s="33" t="s">
        <v>40</v>
      </c>
      <c r="H95" s="28">
        <v>8</v>
      </c>
      <c r="I95" s="28">
        <f>ABS(28-H95)</f>
        <v>20</v>
      </c>
      <c r="J95" s="33" t="s">
        <v>43</v>
      </c>
      <c r="K95" s="33">
        <v>37</v>
      </c>
      <c r="L95" s="33">
        <f>ABS(4-K95)</f>
        <v>33</v>
      </c>
    </row>
    <row r="96" spans="1:12" ht="12.75">
      <c r="A96" s="33" t="s">
        <v>36</v>
      </c>
      <c r="B96" s="28">
        <v>7</v>
      </c>
      <c r="C96" s="28">
        <f t="shared" si="12"/>
        <v>13</v>
      </c>
      <c r="D96" s="32" t="s">
        <v>49</v>
      </c>
      <c r="E96" s="33">
        <v>72</v>
      </c>
      <c r="F96" s="33">
        <f t="shared" si="13"/>
        <v>49</v>
      </c>
      <c r="G96" s="34" t="s">
        <v>41</v>
      </c>
      <c r="H96" s="28">
        <v>7</v>
      </c>
      <c r="I96" s="28">
        <f>ABS(28-H96)</f>
        <v>21</v>
      </c>
      <c r="J96" s="33" t="s">
        <v>101</v>
      </c>
      <c r="K96" s="33">
        <v>39</v>
      </c>
      <c r="L96" s="33">
        <f>ABS(4-K96)</f>
        <v>35</v>
      </c>
    </row>
    <row r="97" spans="1:12" ht="12.75">
      <c r="A97" s="33" t="s">
        <v>88</v>
      </c>
      <c r="B97" s="28">
        <v>7</v>
      </c>
      <c r="C97" s="28">
        <f t="shared" si="12"/>
        <v>13</v>
      </c>
      <c r="D97" s="33" t="s">
        <v>87</v>
      </c>
      <c r="E97" s="33">
        <v>73</v>
      </c>
      <c r="F97" s="33">
        <f t="shared" si="13"/>
        <v>50</v>
      </c>
      <c r="G97" s="33" t="s">
        <v>84</v>
      </c>
      <c r="H97" s="28">
        <v>59</v>
      </c>
      <c r="I97" s="28">
        <f>ABS(28-H97)</f>
        <v>31</v>
      </c>
      <c r="J97" s="33" t="s">
        <v>84</v>
      </c>
      <c r="K97" s="33">
        <v>41</v>
      </c>
      <c r="L97" s="33">
        <f>ABS(4-K97)</f>
        <v>37</v>
      </c>
    </row>
    <row r="98" spans="1:12" ht="12.75">
      <c r="A98" s="33" t="s">
        <v>33</v>
      </c>
      <c r="B98" s="28">
        <v>3</v>
      </c>
      <c r="C98" s="28">
        <f t="shared" si="12"/>
        <v>17</v>
      </c>
      <c r="D98" s="33" t="s">
        <v>90</v>
      </c>
      <c r="E98" s="33">
        <v>100</v>
      </c>
      <c r="F98" s="33">
        <f t="shared" si="13"/>
        <v>77</v>
      </c>
      <c r="G98" s="33" t="s">
        <v>36</v>
      </c>
      <c r="H98" s="28">
        <v>61</v>
      </c>
      <c r="I98" s="28">
        <f>ABS(28-H98)</f>
        <v>33</v>
      </c>
      <c r="J98" s="34" t="s">
        <v>41</v>
      </c>
      <c r="K98" s="33">
        <v>42</v>
      </c>
      <c r="L98" s="33">
        <f>ABS(4-K98)</f>
        <v>38</v>
      </c>
    </row>
    <row r="99" spans="1:12" ht="12.75">
      <c r="A99" s="32" t="s">
        <v>49</v>
      </c>
      <c r="B99" s="28">
        <v>72</v>
      </c>
      <c r="C99" s="28">
        <f t="shared" si="12"/>
        <v>52</v>
      </c>
      <c r="D99" s="33" t="s">
        <v>40</v>
      </c>
      <c r="E99" s="33">
        <v>112</v>
      </c>
      <c r="F99" s="33">
        <f t="shared" si="13"/>
        <v>89</v>
      </c>
      <c r="G99" s="33" t="s">
        <v>55</v>
      </c>
      <c r="H99" s="28">
        <v>70</v>
      </c>
      <c r="I99" s="28">
        <f>ABS(28-H99)</f>
        <v>42</v>
      </c>
      <c r="J99" s="33" t="s">
        <v>39</v>
      </c>
      <c r="K99" s="33">
        <v>48</v>
      </c>
      <c r="L99" s="33">
        <f>ABS(4-K99)</f>
        <v>44</v>
      </c>
    </row>
    <row r="100" spans="1:12" ht="12.75">
      <c r="A100" s="33" t="s">
        <v>87</v>
      </c>
      <c r="B100" s="28">
        <v>96</v>
      </c>
      <c r="C100" s="28">
        <f t="shared" si="12"/>
        <v>76</v>
      </c>
      <c r="D100" s="33" t="s">
        <v>33</v>
      </c>
      <c r="E100" s="33">
        <v>240</v>
      </c>
      <c r="F100" s="33">
        <f t="shared" si="13"/>
        <v>217</v>
      </c>
      <c r="G100" s="33" t="s">
        <v>100</v>
      </c>
      <c r="H100" s="28">
        <v>70</v>
      </c>
      <c r="I100" s="28">
        <f>ABS(28-H100)</f>
        <v>42</v>
      </c>
      <c r="J100" s="32" t="s">
        <v>49</v>
      </c>
      <c r="K100" s="33">
        <v>52</v>
      </c>
      <c r="L100" s="33">
        <f>ABS(4-K100)</f>
        <v>48</v>
      </c>
    </row>
    <row r="101" spans="1:12" ht="12.75">
      <c r="A101" s="33"/>
      <c r="B101" s="28"/>
      <c r="C101" s="41"/>
      <c r="D101" s="33"/>
      <c r="E101" s="33"/>
      <c r="F101" s="33"/>
      <c r="G101" s="33" t="s">
        <v>99</v>
      </c>
      <c r="H101" s="28">
        <v>80</v>
      </c>
      <c r="I101" s="28">
        <f>ABS(28-H101)</f>
        <v>52</v>
      </c>
      <c r="J101" s="33" t="s">
        <v>33</v>
      </c>
      <c r="K101" s="33">
        <v>61</v>
      </c>
      <c r="L101" s="33">
        <f>ABS(4-K101)</f>
        <v>57</v>
      </c>
    </row>
    <row r="102" spans="1:12" ht="12.75">
      <c r="A102" s="33"/>
      <c r="B102" s="28"/>
      <c r="C102" s="41"/>
      <c r="D102" s="33"/>
      <c r="E102" s="33"/>
      <c r="F102" s="33"/>
      <c r="G102" s="33"/>
      <c r="H102" s="28"/>
      <c r="I102" s="41"/>
      <c r="J102" s="33"/>
      <c r="K102" s="33"/>
      <c r="L102" s="33"/>
    </row>
    <row r="103" spans="1:12" ht="12.75">
      <c r="A103" s="33"/>
      <c r="B103" s="28"/>
      <c r="C103" s="28"/>
      <c r="D103" s="33"/>
      <c r="E103" s="32"/>
      <c r="F103" s="33"/>
      <c r="G103" s="33"/>
      <c r="H103" s="28"/>
      <c r="I103" s="28"/>
      <c r="J103" s="33"/>
      <c r="K103" s="32"/>
      <c r="L103" s="33"/>
    </row>
    <row r="104" spans="1:12" ht="12.75">
      <c r="A104" s="87" t="s">
        <v>19</v>
      </c>
      <c r="B104" s="88"/>
      <c r="C104" s="88"/>
      <c r="D104" s="88"/>
      <c r="E104" s="88"/>
      <c r="F104" s="89"/>
      <c r="G104" s="87" t="s">
        <v>19</v>
      </c>
      <c r="H104" s="88"/>
      <c r="I104" s="88"/>
      <c r="J104" s="88"/>
      <c r="K104" s="88"/>
      <c r="L104" s="89"/>
    </row>
    <row r="105" spans="1:12" ht="12.75">
      <c r="A105" s="67" t="s">
        <v>22</v>
      </c>
      <c r="B105" s="67"/>
      <c r="C105" s="67"/>
      <c r="D105" s="67" t="s">
        <v>23</v>
      </c>
      <c r="E105" s="67"/>
      <c r="F105" s="67"/>
      <c r="G105" s="67" t="s">
        <v>22</v>
      </c>
      <c r="H105" s="67"/>
      <c r="I105" s="67"/>
      <c r="J105" s="67" t="s">
        <v>23</v>
      </c>
      <c r="K105" s="67"/>
      <c r="L105" s="67"/>
    </row>
    <row r="106" spans="1:12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1:12" ht="12.75">
      <c r="A107" s="50" t="s">
        <v>94</v>
      </c>
      <c r="B107" s="67"/>
      <c r="C107" s="67"/>
      <c r="D107" s="90" t="s">
        <v>93</v>
      </c>
      <c r="E107" s="50"/>
      <c r="F107" s="50"/>
      <c r="G107" s="50" t="s">
        <v>103</v>
      </c>
      <c r="H107" s="67"/>
      <c r="I107" s="67"/>
      <c r="J107" s="90" t="s">
        <v>104</v>
      </c>
      <c r="K107" s="50"/>
      <c r="L107" s="50"/>
    </row>
    <row r="108" spans="1:12" ht="12.75">
      <c r="A108" s="67"/>
      <c r="B108" s="67"/>
      <c r="C108" s="67"/>
      <c r="D108" s="50"/>
      <c r="E108" s="50"/>
      <c r="F108" s="50"/>
      <c r="G108" s="67"/>
      <c r="H108" s="67"/>
      <c r="I108" s="67"/>
      <c r="J108" s="50"/>
      <c r="K108" s="50"/>
      <c r="L108" s="50"/>
    </row>
    <row r="122" ht="12.75" customHeight="1"/>
  </sheetData>
  <mergeCells count="80">
    <mergeCell ref="G104:L104"/>
    <mergeCell ref="G105:I106"/>
    <mergeCell ref="J105:L106"/>
    <mergeCell ref="G107:I108"/>
    <mergeCell ref="J107:L108"/>
    <mergeCell ref="G82:L82"/>
    <mergeCell ref="G83:I83"/>
    <mergeCell ref="J83:L83"/>
    <mergeCell ref="G84:I84"/>
    <mergeCell ref="J84:L84"/>
    <mergeCell ref="G77:L77"/>
    <mergeCell ref="G78:I79"/>
    <mergeCell ref="J78:L79"/>
    <mergeCell ref="G80:I81"/>
    <mergeCell ref="J80:L81"/>
    <mergeCell ref="G55:L55"/>
    <mergeCell ref="G56:I56"/>
    <mergeCell ref="J56:L56"/>
    <mergeCell ref="G57:I57"/>
    <mergeCell ref="J57:L57"/>
    <mergeCell ref="G50:L50"/>
    <mergeCell ref="G51:I52"/>
    <mergeCell ref="J51:L52"/>
    <mergeCell ref="G53:I54"/>
    <mergeCell ref="J53:L54"/>
    <mergeCell ref="G28:L28"/>
    <mergeCell ref="G29:I29"/>
    <mergeCell ref="J29:L29"/>
    <mergeCell ref="G30:I30"/>
    <mergeCell ref="J30:L30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  <mergeCell ref="G1:L1"/>
    <mergeCell ref="G2:I2"/>
    <mergeCell ref="J2:L2"/>
    <mergeCell ref="G3:I3"/>
    <mergeCell ref="J3:L3"/>
    <mergeCell ref="G23:L23"/>
    <mergeCell ref="G24:I25"/>
    <mergeCell ref="J24:L25"/>
    <mergeCell ref="G26:I27"/>
    <mergeCell ref="J26:L27"/>
    <mergeCell ref="A28:F28"/>
    <mergeCell ref="A29:C29"/>
    <mergeCell ref="D29:F29"/>
    <mergeCell ref="A30:C30"/>
    <mergeCell ref="D30:F30"/>
    <mergeCell ref="A50:F50"/>
    <mergeCell ref="A51:C52"/>
    <mergeCell ref="D51:F52"/>
    <mergeCell ref="A53:C54"/>
    <mergeCell ref="D53:F54"/>
    <mergeCell ref="A55:F55"/>
    <mergeCell ref="A56:C56"/>
    <mergeCell ref="D56:F56"/>
    <mergeCell ref="A57:C57"/>
    <mergeCell ref="D57:F57"/>
    <mergeCell ref="A77:F77"/>
    <mergeCell ref="A78:C79"/>
    <mergeCell ref="D78:F79"/>
    <mergeCell ref="A80:C81"/>
    <mergeCell ref="D80:F81"/>
    <mergeCell ref="A82:F82"/>
    <mergeCell ref="A83:C83"/>
    <mergeCell ref="D83:F83"/>
    <mergeCell ref="A84:C84"/>
    <mergeCell ref="D84:F84"/>
    <mergeCell ref="A104:F104"/>
    <mergeCell ref="A105:C106"/>
    <mergeCell ref="D105:F106"/>
    <mergeCell ref="A107:C108"/>
    <mergeCell ref="D107:F10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2019-03-03T22:55:37Z</dcterms:modified>
  <cp:category/>
  <cp:version/>
  <cp:contentType/>
  <cp:contentStatus/>
</cp:coreProperties>
</file>