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8700" activeTab="2"/>
  </bookViews>
  <sheets>
    <sheet name="League Table" sheetId="1" r:id="rId1"/>
    <sheet name="Bonus Round Results" sheetId="2" r:id="rId2"/>
    <sheet name="Weebly Data" sheetId="3" r:id="rId3"/>
  </sheets>
  <definedNames/>
  <calcPr fullCalcOnLoad="1"/>
</workbook>
</file>

<file path=xl/sharedStrings.xml><?xml version="1.0" encoding="utf-8"?>
<sst xmlns="http://schemas.openxmlformats.org/spreadsheetml/2006/main" count="382" uniqueCount="110">
  <si>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</si>
  <si>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</si>
  <si>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</si>
  <si>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</si>
  <si>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</si>
  <si>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</si>
  <si>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</si>
  <si>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</si>
  <si>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</si>
  <si>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</si>
  <si>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</si>
  <si>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</si>
  <si>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</si>
  <si>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</si>
  <si>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</si>
  <si>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</si>
  <si>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</si>
  <si>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</si>
  <si>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</si>
  <si>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</si>
  <si>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</si>
  <si>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</si>
  <si>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</si>
  <si>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</si>
  <si>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</si>
  <si>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</si>
  <si>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</si>
  <si>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</si>
  <si>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</si>
  <si>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</si>
  <si>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</si>
  <si>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</si>
  <si>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</si>
  <si>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</si>
  <si>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</si>
  <si>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</si>
  <si>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</si>
  <si>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</si>
  <si>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</si>
  <si>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</si>
  <si>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</si>
  <si>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</si>
  <si>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</si>
  <si>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</si>
  <si>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</si>
  <si>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</si>
  <si>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</si>
  <si>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</si>
  <si>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</si>
  <si>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</si>
  <si>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</si>
  <si>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</si>
  <si>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</si>
  <si>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</si>
  <si>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</si>
  <si>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</si>
  <si>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 xml:space="preserve"> </t>
  </si>
  <si>
    <t xml:space="preserve">  </t>
  </si>
  <si>
    <t>=</t>
  </si>
  <si>
    <t>POINTS</t>
  </si>
  <si>
    <t>POSITION</t>
  </si>
  <si>
    <t>SPACE</t>
  </si>
  <si>
    <t>EQUALS</t>
  </si>
  <si>
    <t>QUIZ RESULTS</t>
  </si>
  <si>
    <t>The Rutland &amp; Derby - Monday Night Quiz - Quiz League #102</t>
  </si>
  <si>
    <t>HANACK</t>
  </si>
  <si>
    <t>WISTEM</t>
  </si>
  <si>
    <t>2 WHEELS AND A DONKEY</t>
  </si>
  <si>
    <t>QUIZ ON MAY  TITS</t>
  </si>
  <si>
    <t>PMS</t>
  </si>
  <si>
    <t>EMILY AND ANNA</t>
  </si>
  <si>
    <t>HNNAH</t>
  </si>
  <si>
    <t xml:space="preserve">PICK N MIX &amp; RONS REDS = 13 </t>
  </si>
  <si>
    <t>EMILLY AND ANA = 3</t>
  </si>
  <si>
    <t>HANNACK</t>
  </si>
  <si>
    <t>EMILAY AND ANA</t>
  </si>
  <si>
    <t>HANNAH</t>
  </si>
  <si>
    <t>QUIZ ON MAY TITS</t>
  </si>
  <si>
    <t>DNF</t>
  </si>
  <si>
    <t>MISSING LETTERS</t>
  </si>
  <si>
    <t>BEACH READY BIG TOE</t>
  </si>
  <si>
    <t>SENECTUS</t>
  </si>
  <si>
    <t>SETH</t>
  </si>
  <si>
    <t>RONS REDS = 1</t>
  </si>
  <si>
    <t xml:space="preserve">THE TITS = 13 </t>
  </si>
  <si>
    <t>TEAM SETH</t>
  </si>
  <si>
    <t>BEC READY BIG TOE</t>
  </si>
  <si>
    <t>TOP 5'S</t>
  </si>
  <si>
    <t>RED WINOS</t>
  </si>
  <si>
    <t>WHERES ASHLEY</t>
  </si>
  <si>
    <t>LEICETER TITTY FC</t>
  </si>
  <si>
    <t>PICK N IX AND WHERES ASHLEY = 13</t>
  </si>
  <si>
    <t>I AM SMARTICUS = 6</t>
  </si>
  <si>
    <t>DINGBATS</t>
  </si>
  <si>
    <t>Wipe Out Round Winners</t>
  </si>
  <si>
    <t>Wipe out Round Highest Score Winners =</t>
  </si>
  <si>
    <t>Wipe out Round Lowest Score Winners =</t>
  </si>
  <si>
    <t>Bonus Round Winners</t>
  </si>
  <si>
    <t>Number</t>
  </si>
  <si>
    <t>Team</t>
  </si>
  <si>
    <t>Bonus Round #1</t>
  </si>
  <si>
    <t>Bonus Round #2</t>
  </si>
  <si>
    <t>Wipeout (Low)</t>
  </si>
  <si>
    <t>Wipeout( High)</t>
  </si>
  <si>
    <t>And the Winner is?</t>
  </si>
  <si>
    <t>PAUL</t>
  </si>
  <si>
    <t>FRED</t>
  </si>
  <si>
    <t>ABEE</t>
  </si>
  <si>
    <t>MAGS</t>
  </si>
  <si>
    <t>LUNA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</si>
</sst>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0.000"/>
    <numFmt numFmtId="179" formatCode="0.0000"/>
    <numFmt numFmtId="180" formatCode="0.00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38" fillId="33" borderId="10" xfId="48" applyFill="1" applyBorder="1" applyAlignment="1">
      <alignment/>
    </xf>
    <xf numFmtId="0" fontId="38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0" fillId="0" borderId="0" xfId="0" applyFont="1" applyAlignment="1">
      <alignment/>
    </xf>
    <xf numFmtId="0" fontId="49" fillId="34" borderId="0" xfId="0" applyFont="1" applyFill="1" applyAlignment="1">
      <alignment/>
    </xf>
    <xf numFmtId="0" fontId="38" fillId="29" borderId="10" xfId="48" applyBorder="1" applyAlignment="1">
      <alignment/>
    </xf>
    <xf numFmtId="0" fontId="38" fillId="29" borderId="10" xfId="48" applyBorder="1" applyAlignment="1">
      <alignment horizontal="center"/>
    </xf>
    <xf numFmtId="0" fontId="27" fillId="33" borderId="10" xfId="48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50" fillId="34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52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11</xdr:row>
      <xdr:rowOff>47625</xdr:rowOff>
    </xdr:from>
    <xdr:to>
      <xdr:col>14</xdr:col>
      <xdr:colOff>552450</xdr:colOff>
      <xdr:row>12</xdr:row>
      <xdr:rowOff>152400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34225" y="200977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7</xdr:row>
      <xdr:rowOff>57150</xdr:rowOff>
    </xdr:from>
    <xdr:to>
      <xdr:col>16</xdr:col>
      <xdr:colOff>552450</xdr:colOff>
      <xdr:row>8</xdr:row>
      <xdr:rowOff>133350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353425" y="129540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7</xdr:row>
      <xdr:rowOff>47625</xdr:rowOff>
    </xdr:from>
    <xdr:to>
      <xdr:col>18</xdr:col>
      <xdr:colOff>552450</xdr:colOff>
      <xdr:row>8</xdr:row>
      <xdr:rowOff>123825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72625" y="128587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7</xdr:row>
      <xdr:rowOff>47625</xdr:rowOff>
    </xdr:from>
    <xdr:to>
      <xdr:col>20</xdr:col>
      <xdr:colOff>571500</xdr:colOff>
      <xdr:row>8</xdr:row>
      <xdr:rowOff>123825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791825" y="1285875"/>
          <a:ext cx="1133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3.140625" style="0" bestFit="1" customWidth="1"/>
    <col min="10" max="10" width="13.140625" style="10" bestFit="1" customWidth="1"/>
  </cols>
  <sheetData>
    <row r="1" spans="1:10" ht="12.7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2.75">
      <c r="A2" s="67" t="s">
        <v>15</v>
      </c>
      <c r="B2" s="68"/>
      <c r="C2" s="68"/>
      <c r="D2" s="68"/>
      <c r="E2" s="68"/>
      <c r="F2" s="68"/>
      <c r="G2" s="68"/>
      <c r="H2" s="26">
        <v>3</v>
      </c>
      <c r="I2" s="69"/>
      <c r="J2" s="70"/>
    </row>
    <row r="3" spans="1:10" ht="12.75" customHeight="1">
      <c r="A3" s="71" t="s">
        <v>0</v>
      </c>
      <c r="B3" s="73" t="s">
        <v>1</v>
      </c>
      <c r="C3" s="71" t="s">
        <v>16</v>
      </c>
      <c r="D3" s="31" t="s">
        <v>19</v>
      </c>
      <c r="E3" s="32"/>
      <c r="F3" s="32"/>
      <c r="G3" s="32"/>
      <c r="H3" s="71" t="s">
        <v>2</v>
      </c>
      <c r="I3" s="9" t="s">
        <v>13</v>
      </c>
      <c r="J3"/>
    </row>
    <row r="4" spans="1:10" ht="12.75">
      <c r="A4" s="72"/>
      <c r="B4" s="74"/>
      <c r="C4" s="72"/>
      <c r="D4" s="2">
        <v>45047</v>
      </c>
      <c r="E4" s="2">
        <f>D4+7</f>
        <v>45054</v>
      </c>
      <c r="F4" s="44">
        <f>E4+7</f>
        <v>45061</v>
      </c>
      <c r="G4" s="2">
        <f>F4+7</f>
        <v>45068</v>
      </c>
      <c r="H4" s="72"/>
      <c r="I4" s="9" t="s">
        <v>14</v>
      </c>
      <c r="J4"/>
    </row>
    <row r="5" spans="1:9" s="24" customFormat="1" ht="12.75" customHeight="1">
      <c r="A5" s="25">
        <v>1</v>
      </c>
      <c r="B5" s="46" t="s">
        <v>30</v>
      </c>
      <c r="C5" s="33">
        <f>COUNTIF(D5:G5,"&lt;&gt;")</f>
        <v>3</v>
      </c>
      <c r="D5" s="45">
        <v>61.5</v>
      </c>
      <c r="E5" s="33">
        <v>59.5</v>
      </c>
      <c r="F5" s="33">
        <v>51</v>
      </c>
      <c r="G5" s="38"/>
      <c r="H5" s="33">
        <f>SUM(D5:G5)</f>
        <v>172</v>
      </c>
      <c r="I5" s="23">
        <f>H5/C5</f>
        <v>57.333333333333336</v>
      </c>
    </row>
    <row r="6" spans="1:9" s="24" customFormat="1" ht="12.75">
      <c r="A6" s="25">
        <f aca="true" t="shared" si="0" ref="A6:A21">A5+1</f>
        <v>2</v>
      </c>
      <c r="B6" s="37" t="s">
        <v>77</v>
      </c>
      <c r="C6" s="33">
        <f>COUNTIF(D6:G6,"&lt;&gt;")</f>
        <v>3</v>
      </c>
      <c r="D6" s="45">
        <v>63</v>
      </c>
      <c r="E6" s="33">
        <v>50.5</v>
      </c>
      <c r="F6" s="33">
        <v>49</v>
      </c>
      <c r="G6" s="38"/>
      <c r="H6" s="33">
        <f>SUM(D6:G6)</f>
        <v>162.5</v>
      </c>
      <c r="I6" s="23">
        <f>H6/C6</f>
        <v>54.166666666666664</v>
      </c>
    </row>
    <row r="7" spans="1:9" s="24" customFormat="1" ht="14.25">
      <c r="A7" s="25">
        <f t="shared" si="0"/>
        <v>3</v>
      </c>
      <c r="B7" s="46" t="s">
        <v>32</v>
      </c>
      <c r="C7" s="33">
        <f>COUNTIF(D7:G7,"&lt;&gt;")</f>
        <v>3</v>
      </c>
      <c r="D7" s="45">
        <v>54</v>
      </c>
      <c r="E7" s="33">
        <v>46</v>
      </c>
      <c r="F7" s="33">
        <v>48.5</v>
      </c>
      <c r="G7" s="38"/>
      <c r="H7" s="33">
        <f>SUM(D7:G7)</f>
        <v>148.5</v>
      </c>
      <c r="I7" s="23">
        <f>H7/C7</f>
        <v>49.5</v>
      </c>
    </row>
    <row r="8" spans="1:9" s="24" customFormat="1" ht="12" customHeight="1">
      <c r="A8" s="25">
        <f t="shared" si="0"/>
        <v>4</v>
      </c>
      <c r="B8" s="46" t="s">
        <v>33</v>
      </c>
      <c r="C8" s="33">
        <f>COUNTIF(D8:G8,"&lt;&gt;")</f>
        <v>3</v>
      </c>
      <c r="D8" s="33">
        <v>50</v>
      </c>
      <c r="E8" s="33">
        <v>45</v>
      </c>
      <c r="F8" s="33">
        <v>53</v>
      </c>
      <c r="G8" s="38"/>
      <c r="H8" s="33">
        <f>SUM(D8:G8)</f>
        <v>148</v>
      </c>
      <c r="I8" s="23">
        <f>H8/C8</f>
        <v>49.333333333333336</v>
      </c>
    </row>
    <row r="9" spans="1:9" s="24" customFormat="1" ht="12.75">
      <c r="A9" s="25">
        <f t="shared" si="0"/>
        <v>5</v>
      </c>
      <c r="B9" s="37" t="s">
        <v>34</v>
      </c>
      <c r="C9" s="33">
        <f>COUNTIF(D9:G9,"&lt;&gt;")</f>
        <v>3</v>
      </c>
      <c r="D9" s="45">
        <v>63</v>
      </c>
      <c r="E9" s="33">
        <v>29</v>
      </c>
      <c r="F9" s="33">
        <v>51</v>
      </c>
      <c r="G9" s="38"/>
      <c r="H9" s="33">
        <f>SUM(D9:G9)</f>
        <v>143</v>
      </c>
      <c r="I9" s="23">
        <f>H9/C9</f>
        <v>47.666666666666664</v>
      </c>
    </row>
    <row r="10" spans="1:9" s="24" customFormat="1" ht="12.75">
      <c r="A10" s="25">
        <f t="shared" si="0"/>
        <v>6</v>
      </c>
      <c r="B10" s="52" t="s">
        <v>89</v>
      </c>
      <c r="C10" s="33">
        <f>COUNTIF(D10:G10,"&lt;&gt;")</f>
        <v>1</v>
      </c>
      <c r="D10" s="45"/>
      <c r="E10" s="33"/>
      <c r="F10" s="33">
        <v>59</v>
      </c>
      <c r="G10" s="38"/>
      <c r="H10" s="33">
        <f>SUM(D10:G10)</f>
        <v>59</v>
      </c>
      <c r="I10" s="23">
        <f>H10/C10</f>
        <v>59</v>
      </c>
    </row>
    <row r="11" spans="1:9" s="24" customFormat="1" ht="12.75">
      <c r="A11" s="25">
        <f t="shared" si="0"/>
        <v>7</v>
      </c>
      <c r="B11" s="52">
        <v>914</v>
      </c>
      <c r="C11" s="33">
        <f>COUNTIF(D11:G11,"&lt;&gt;")</f>
        <v>1</v>
      </c>
      <c r="D11" s="45">
        <v>44</v>
      </c>
      <c r="E11" s="33"/>
      <c r="F11" s="33"/>
      <c r="G11" s="38"/>
      <c r="H11" s="33">
        <f>SUM(D11:G11)</f>
        <v>44</v>
      </c>
      <c r="I11" s="23">
        <f>H11/C11</f>
        <v>44</v>
      </c>
    </row>
    <row r="12" spans="1:9" s="24" customFormat="1" ht="12.75">
      <c r="A12" s="25">
        <f t="shared" si="0"/>
        <v>8</v>
      </c>
      <c r="B12" s="37" t="s">
        <v>85</v>
      </c>
      <c r="C12" s="33">
        <f>COUNTIF(D12:G12,"&lt;&gt;")</f>
        <v>1</v>
      </c>
      <c r="D12" s="33"/>
      <c r="E12" s="33">
        <v>44</v>
      </c>
      <c r="F12" s="33"/>
      <c r="G12" s="38"/>
      <c r="H12" s="33">
        <f>SUM(D12:G12)</f>
        <v>44</v>
      </c>
      <c r="I12" s="23">
        <f>H12/C12</f>
        <v>44</v>
      </c>
    </row>
    <row r="13" spans="1:9" s="24" customFormat="1" ht="12.75">
      <c r="A13" s="25">
        <f t="shared" si="0"/>
        <v>9</v>
      </c>
      <c r="B13" s="37" t="s">
        <v>76</v>
      </c>
      <c r="C13" s="33">
        <f>COUNTIF(D13:G13,"&lt;&gt;")</f>
        <v>1</v>
      </c>
      <c r="D13" s="45">
        <v>42</v>
      </c>
      <c r="E13" s="33"/>
      <c r="F13" s="33"/>
      <c r="G13" s="38"/>
      <c r="H13" s="33">
        <f>SUM(D13:G13)</f>
        <v>42</v>
      </c>
      <c r="I13" s="23">
        <f>H13/C13</f>
        <v>42</v>
      </c>
    </row>
    <row r="14" spans="1:9" s="24" customFormat="1" ht="15">
      <c r="A14" s="25">
        <f t="shared" si="0"/>
        <v>10</v>
      </c>
      <c r="B14" s="41" t="s">
        <v>75</v>
      </c>
      <c r="C14" s="33">
        <f>COUNTIF(D14:G14,"&lt;&gt;")</f>
        <v>1</v>
      </c>
      <c r="D14" s="45">
        <v>37.5</v>
      </c>
      <c r="E14" s="33"/>
      <c r="F14" s="33"/>
      <c r="G14" s="38"/>
      <c r="H14" s="33">
        <f>SUM(D14:G14)</f>
        <v>37.5</v>
      </c>
      <c r="I14" s="23">
        <f>H14/C14</f>
        <v>37.5</v>
      </c>
    </row>
    <row r="15" spans="1:9" s="24" customFormat="1" ht="12.75">
      <c r="A15" s="25">
        <f t="shared" si="0"/>
        <v>11</v>
      </c>
      <c r="B15" s="52" t="s">
        <v>88</v>
      </c>
      <c r="C15" s="33">
        <f>COUNTIF(D15:G15,"&lt;&gt;")</f>
        <v>1</v>
      </c>
      <c r="D15" s="45"/>
      <c r="E15" s="33"/>
      <c r="F15" s="33">
        <v>36.5</v>
      </c>
      <c r="G15" s="38"/>
      <c r="H15" s="33">
        <f>SUM(D15:G15)</f>
        <v>36.5</v>
      </c>
      <c r="I15" s="23">
        <f>H15/C15</f>
        <v>36.5</v>
      </c>
    </row>
    <row r="16" spans="1:9" s="24" customFormat="1" ht="12.75">
      <c r="A16" s="25">
        <f t="shared" si="0"/>
        <v>12</v>
      </c>
      <c r="B16" s="37" t="s">
        <v>81</v>
      </c>
      <c r="C16" s="33">
        <f>COUNTIF(D16:G16,"&lt;&gt;")</f>
        <v>1</v>
      </c>
      <c r="D16" s="45"/>
      <c r="E16" s="33">
        <v>36.5</v>
      </c>
      <c r="F16" s="33"/>
      <c r="G16" s="38"/>
      <c r="H16" s="33">
        <f>SUM(D16:G16)</f>
        <v>36.5</v>
      </c>
      <c r="I16" s="23">
        <f>H16/C16</f>
        <v>36.5</v>
      </c>
    </row>
    <row r="17" spans="1:9" s="24" customFormat="1" ht="12.75">
      <c r="A17" s="25">
        <f t="shared" si="0"/>
        <v>13</v>
      </c>
      <c r="B17" s="37" t="s">
        <v>67</v>
      </c>
      <c r="C17" s="33">
        <f>COUNTIF(D17:G17,"&lt;&gt;")</f>
        <v>1</v>
      </c>
      <c r="D17" s="45">
        <v>30</v>
      </c>
      <c r="E17" s="33"/>
      <c r="F17" s="33"/>
      <c r="G17" s="38"/>
      <c r="H17" s="33">
        <f>SUM(D17:G17)</f>
        <v>30</v>
      </c>
      <c r="I17" s="23">
        <f>H17/C17</f>
        <v>30</v>
      </c>
    </row>
    <row r="18" spans="1:9" s="24" customFormat="1" ht="12.75">
      <c r="A18" s="25">
        <f t="shared" si="0"/>
        <v>14</v>
      </c>
      <c r="B18" s="37" t="s">
        <v>74</v>
      </c>
      <c r="C18" s="33">
        <f>COUNTIF(D18:G18,"&lt;&gt;")</f>
        <v>1</v>
      </c>
      <c r="D18" s="45">
        <v>27</v>
      </c>
      <c r="E18" s="33"/>
      <c r="F18" s="33"/>
      <c r="G18" s="38"/>
      <c r="H18" s="33">
        <f>SUM(D18:G18)</f>
        <v>27</v>
      </c>
      <c r="I18" s="23">
        <f>H18/C18</f>
        <v>27</v>
      </c>
    </row>
    <row r="19" spans="1:9" s="24" customFormat="1" ht="13.5" customHeight="1">
      <c r="A19" s="25">
        <f t="shared" si="0"/>
        <v>15</v>
      </c>
      <c r="B19" s="37" t="s">
        <v>69</v>
      </c>
      <c r="C19" s="33">
        <f>COUNTIF(D19:G19,"&lt;&gt;")</f>
        <v>1</v>
      </c>
      <c r="D19" s="45">
        <v>23</v>
      </c>
      <c r="E19" s="33"/>
      <c r="F19" s="33"/>
      <c r="G19" s="38"/>
      <c r="H19" s="33">
        <f>SUM(D19:G19)</f>
        <v>23</v>
      </c>
      <c r="I19" s="23">
        <f>H19/C19</f>
        <v>23</v>
      </c>
    </row>
    <row r="20" spans="1:9" s="24" customFormat="1" ht="13.5" customHeight="1">
      <c r="A20" s="25">
        <f t="shared" si="0"/>
        <v>16</v>
      </c>
      <c r="B20" s="37" t="s">
        <v>86</v>
      </c>
      <c r="C20" s="33">
        <f>COUNTIF(D20:G20,"&lt;&gt;")</f>
        <v>1</v>
      </c>
      <c r="D20" s="33"/>
      <c r="E20" s="40">
        <v>23</v>
      </c>
      <c r="F20" s="33"/>
      <c r="G20" s="38"/>
      <c r="H20" s="33">
        <f>SUM(D20:G20)</f>
        <v>23</v>
      </c>
      <c r="I20" s="23">
        <f>H20/C20</f>
        <v>23</v>
      </c>
    </row>
    <row r="21" spans="1:9" s="24" customFormat="1" ht="13.5" customHeight="1">
      <c r="A21" s="25">
        <f t="shared" si="0"/>
        <v>17</v>
      </c>
      <c r="B21" s="46" t="s">
        <v>66</v>
      </c>
      <c r="C21" s="33">
        <f>COUNTIF(D21:G21,"&lt;&gt;")</f>
        <v>1</v>
      </c>
      <c r="D21" s="33" t="s">
        <v>78</v>
      </c>
      <c r="E21" s="40"/>
      <c r="F21" s="33"/>
      <c r="G21" s="38"/>
      <c r="H21" s="33">
        <f>SUM(D21:G21)</f>
        <v>0</v>
      </c>
      <c r="I21" s="23">
        <f>H21/C21</f>
        <v>0</v>
      </c>
    </row>
    <row r="22" spans="1:10" ht="12.75">
      <c r="A22" s="57" t="s">
        <v>35</v>
      </c>
      <c r="B22" s="58"/>
      <c r="C22" s="58"/>
      <c r="D22" s="58"/>
      <c r="E22" s="58"/>
      <c r="F22" s="59"/>
      <c r="G22" s="58"/>
      <c r="H22" s="58"/>
      <c r="I22" s="58"/>
      <c r="J22" s="60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12.75">
      <c r="A24" s="56" t="s">
        <v>9</v>
      </c>
      <c r="B24" s="55" t="s">
        <v>11</v>
      </c>
      <c r="C24" s="7" t="s">
        <v>8</v>
      </c>
      <c r="D24" s="9">
        <f>SUM(D5:D21)/D26</f>
        <v>41.25</v>
      </c>
      <c r="E24" s="9">
        <f>SUM(E5:E21)/E26</f>
        <v>41.6875</v>
      </c>
      <c r="F24" s="9">
        <f>SUM(F5:F21)/F26</f>
        <v>49.714285714285715</v>
      </c>
      <c r="G24" s="34"/>
      <c r="H24" s="34"/>
      <c r="I24" s="4"/>
      <c r="J24" s="16"/>
    </row>
    <row r="25" spans="1:10" ht="12.75">
      <c r="A25" s="56"/>
      <c r="B25" s="55"/>
      <c r="C25" s="8" t="s">
        <v>12</v>
      </c>
      <c r="D25" s="9">
        <f>MAX(D5:D21)</f>
        <v>63</v>
      </c>
      <c r="E25" s="9">
        <f>MAX(E5:E21)</f>
        <v>59.5</v>
      </c>
      <c r="F25" s="9">
        <f>MAX(F5:F21)</f>
        <v>59</v>
      </c>
      <c r="G25" s="34"/>
      <c r="H25" s="34"/>
      <c r="I25" s="14"/>
      <c r="J25" s="15"/>
    </row>
    <row r="26" spans="1:10" ht="12.75">
      <c r="A26" s="56"/>
      <c r="B26" s="55"/>
      <c r="C26" s="11" t="s">
        <v>13</v>
      </c>
      <c r="D26" s="12">
        <f>COUNTIF(D5:D21,"&lt;&gt;")</f>
        <v>12</v>
      </c>
      <c r="E26" s="12">
        <f>COUNTIF(E5:E21,"&lt;&gt;")</f>
        <v>8</v>
      </c>
      <c r="F26" s="12">
        <f>COUNTIF(F5:F21,"&lt;&gt;")</f>
        <v>7</v>
      </c>
      <c r="G26" s="35"/>
      <c r="H26" s="35"/>
      <c r="I26" s="16"/>
      <c r="J26" s="15"/>
    </row>
    <row r="27" spans="1:10" ht="12.75">
      <c r="A27" s="56"/>
      <c r="B27" s="54" t="s">
        <v>10</v>
      </c>
      <c r="C27" s="3" t="s">
        <v>3</v>
      </c>
      <c r="D27" s="6" t="s">
        <v>26</v>
      </c>
      <c r="E27" s="6" t="s">
        <v>26</v>
      </c>
      <c r="F27" s="6" t="s">
        <v>26</v>
      </c>
      <c r="G27" s="36"/>
      <c r="H27" s="36"/>
      <c r="I27" s="17"/>
      <c r="J27" s="39"/>
    </row>
    <row r="28" spans="1:10" ht="12.75">
      <c r="A28" s="56"/>
      <c r="B28" s="54"/>
      <c r="C28" s="3" t="s">
        <v>4</v>
      </c>
      <c r="D28" s="6" t="s">
        <v>28</v>
      </c>
      <c r="E28" s="6" t="s">
        <v>28</v>
      </c>
      <c r="F28" s="6" t="s">
        <v>28</v>
      </c>
      <c r="G28" s="36"/>
      <c r="H28" s="36"/>
      <c r="I28" s="18"/>
      <c r="J28" s="19"/>
    </row>
    <row r="29" spans="1:10" ht="12.75">
      <c r="A29" s="56"/>
      <c r="B29" s="54"/>
      <c r="C29" s="3" t="s">
        <v>5</v>
      </c>
      <c r="D29" s="6" t="s">
        <v>79</v>
      </c>
      <c r="E29" s="6" t="s">
        <v>87</v>
      </c>
      <c r="F29" s="6" t="s">
        <v>93</v>
      </c>
      <c r="G29" s="36"/>
      <c r="H29" s="36"/>
      <c r="I29" s="18"/>
      <c r="J29" s="19"/>
    </row>
    <row r="30" spans="1:10" ht="12.75" customHeight="1">
      <c r="A30" s="56"/>
      <c r="B30" s="54"/>
      <c r="C30" s="3" t="s">
        <v>6</v>
      </c>
      <c r="D30" s="6" t="s">
        <v>29</v>
      </c>
      <c r="E30" s="6" t="s">
        <v>29</v>
      </c>
      <c r="F30" s="6" t="s">
        <v>29</v>
      </c>
      <c r="G30" s="36"/>
      <c r="H30" s="36"/>
      <c r="I30" s="18"/>
      <c r="J30" s="19"/>
    </row>
    <row r="31" spans="1:10" s="5" customFormat="1" ht="12.75" customHeight="1">
      <c r="A31" s="56"/>
      <c r="B31" s="54"/>
      <c r="C31" s="3" t="s">
        <v>7</v>
      </c>
      <c r="D31" s="6" t="s">
        <v>27</v>
      </c>
      <c r="E31" s="6" t="s">
        <v>27</v>
      </c>
      <c r="F31" s="6" t="s">
        <v>27</v>
      </c>
      <c r="G31" s="36"/>
      <c r="H31" s="36"/>
      <c r="I31" s="18"/>
      <c r="J31" s="19"/>
    </row>
    <row r="32" spans="1:10" s="10" customFormat="1" ht="12.75">
      <c r="A32" s="20"/>
      <c r="B32" s="4"/>
      <c r="C32" s="1"/>
      <c r="D32" s="21"/>
      <c r="E32" s="22"/>
      <c r="F32" s="21"/>
      <c r="G32" s="28"/>
      <c r="H32" s="27"/>
      <c r="I32" s="18"/>
      <c r="J32" s="19"/>
    </row>
    <row r="33" spans="1:10" s="13" customFormat="1" ht="12.75">
      <c r="A33" s="4"/>
      <c r="B33" s="4"/>
      <c r="C33" s="1"/>
      <c r="D33" s="1"/>
      <c r="E33" s="1"/>
      <c r="F33" s="1"/>
      <c r="G33" s="1"/>
      <c r="H33" s="1"/>
      <c r="I33"/>
      <c r="J33" s="10"/>
    </row>
    <row r="34" ht="11.25" customHeight="1"/>
    <row r="36" ht="12.75">
      <c r="K36" s="10"/>
    </row>
  </sheetData>
  <sheetProtection/>
  <mergeCells count="11">
    <mergeCell ref="C3:C4"/>
    <mergeCell ref="B27:B31"/>
    <mergeCell ref="B24:B26"/>
    <mergeCell ref="A24:A31"/>
    <mergeCell ref="A22:J23"/>
    <mergeCell ref="A1:J1"/>
    <mergeCell ref="A2:G2"/>
    <mergeCell ref="I2:J2"/>
    <mergeCell ref="H3:H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68"/>
  <sheetViews>
    <sheetView zoomScalePageLayoutView="0" workbookViewId="0" topLeftCell="A44">
      <selection activeCell="A50" sqref="A50:A56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5" t="s">
        <v>23</v>
      </c>
      <c r="B1" s="75"/>
      <c r="C1" s="75"/>
      <c r="D1" s="75"/>
      <c r="E1" s="75"/>
      <c r="F1" s="75"/>
    </row>
    <row r="2" spans="1:6" ht="12.75">
      <c r="A2" s="76">
        <v>44788</v>
      </c>
      <c r="B2" s="77"/>
      <c r="C2" s="77"/>
      <c r="D2" s="76">
        <v>44788</v>
      </c>
      <c r="E2" s="77"/>
      <c r="F2" s="77"/>
    </row>
    <row r="3" spans="1:6" ht="12.75">
      <c r="A3" s="77" t="s">
        <v>17</v>
      </c>
      <c r="B3" s="77"/>
      <c r="C3" s="77"/>
      <c r="D3" s="77" t="s">
        <v>18</v>
      </c>
      <c r="E3" s="77"/>
      <c r="F3" s="77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9" t="s">
        <v>65</v>
      </c>
      <c r="B5" s="50">
        <v>48</v>
      </c>
      <c r="C5" s="49">
        <f aca="true" t="shared" si="0" ref="C5:C16">ABS(48-B5)</f>
        <v>0</v>
      </c>
      <c r="D5" s="49" t="s">
        <v>30</v>
      </c>
      <c r="E5" s="50">
        <v>325</v>
      </c>
      <c r="F5" s="49">
        <f aca="true" t="shared" si="1" ref="F5:F16">ABS(324-E5)</f>
        <v>1</v>
      </c>
    </row>
    <row r="6" spans="1:6" ht="15">
      <c r="A6" s="42" t="s">
        <v>34</v>
      </c>
      <c r="B6" s="43">
        <v>42</v>
      </c>
      <c r="C6" s="42">
        <f t="shared" si="0"/>
        <v>6</v>
      </c>
      <c r="D6" s="46" t="s">
        <v>33</v>
      </c>
      <c r="E6" s="43">
        <v>320</v>
      </c>
      <c r="F6" s="42">
        <f t="shared" si="1"/>
        <v>4</v>
      </c>
    </row>
    <row r="7" spans="1:11" ht="15">
      <c r="A7" s="37" t="s">
        <v>66</v>
      </c>
      <c r="B7" s="43">
        <v>56</v>
      </c>
      <c r="C7" s="42">
        <f t="shared" si="0"/>
        <v>8</v>
      </c>
      <c r="D7" s="37" t="s">
        <v>69</v>
      </c>
      <c r="E7" s="43">
        <v>330</v>
      </c>
      <c r="F7" s="42">
        <f t="shared" si="1"/>
        <v>6</v>
      </c>
      <c r="K7" s="29"/>
    </row>
    <row r="8" spans="1:11" ht="15">
      <c r="A8" s="37" t="s">
        <v>68</v>
      </c>
      <c r="B8" s="43">
        <v>37</v>
      </c>
      <c r="C8" s="42">
        <f t="shared" si="0"/>
        <v>11</v>
      </c>
      <c r="D8" s="46" t="s">
        <v>67</v>
      </c>
      <c r="E8" s="43">
        <v>368</v>
      </c>
      <c r="F8" s="42">
        <f t="shared" si="1"/>
        <v>44</v>
      </c>
      <c r="K8" s="29"/>
    </row>
    <row r="9" spans="1:11" ht="15">
      <c r="A9" s="46" t="s">
        <v>30</v>
      </c>
      <c r="B9" s="43">
        <v>37</v>
      </c>
      <c r="C9" s="42">
        <f t="shared" si="0"/>
        <v>11</v>
      </c>
      <c r="D9" s="37" t="s">
        <v>70</v>
      </c>
      <c r="E9" s="43">
        <v>275</v>
      </c>
      <c r="F9" s="42">
        <f t="shared" si="1"/>
        <v>49</v>
      </c>
      <c r="K9" s="29"/>
    </row>
    <row r="10" spans="1:11" ht="15">
      <c r="A10" s="46" t="s">
        <v>33</v>
      </c>
      <c r="B10" s="43">
        <v>35</v>
      </c>
      <c r="C10" s="42">
        <f t="shared" si="0"/>
        <v>13</v>
      </c>
      <c r="D10" s="37" t="s">
        <v>68</v>
      </c>
      <c r="E10" s="43">
        <v>182</v>
      </c>
      <c r="F10" s="42">
        <f t="shared" si="1"/>
        <v>142</v>
      </c>
      <c r="K10" s="29"/>
    </row>
    <row r="11" spans="1:11" ht="15">
      <c r="A11" s="37" t="s">
        <v>69</v>
      </c>
      <c r="B11" s="43">
        <v>32</v>
      </c>
      <c r="C11" s="42">
        <f t="shared" si="0"/>
        <v>16</v>
      </c>
      <c r="D11" s="37" t="s">
        <v>71</v>
      </c>
      <c r="E11" s="43">
        <v>173</v>
      </c>
      <c r="F11" s="42">
        <f t="shared" si="1"/>
        <v>151</v>
      </c>
      <c r="K11" s="29"/>
    </row>
    <row r="12" spans="1:11" ht="15">
      <c r="A12" s="46" t="s">
        <v>32</v>
      </c>
      <c r="B12" s="43">
        <v>27</v>
      </c>
      <c r="C12" s="42">
        <f t="shared" si="0"/>
        <v>21</v>
      </c>
      <c r="D12" s="42" t="s">
        <v>34</v>
      </c>
      <c r="E12" s="43">
        <v>489</v>
      </c>
      <c r="F12" s="42">
        <f t="shared" si="1"/>
        <v>165</v>
      </c>
      <c r="K12" s="29"/>
    </row>
    <row r="13" spans="1:11" ht="15">
      <c r="A13" s="51">
        <v>914</v>
      </c>
      <c r="B13" s="33">
        <v>25</v>
      </c>
      <c r="C13" s="42">
        <f t="shared" si="0"/>
        <v>23</v>
      </c>
      <c r="D13" s="51">
        <v>914</v>
      </c>
      <c r="E13" s="43">
        <v>60</v>
      </c>
      <c r="F13" s="42">
        <f t="shared" si="1"/>
        <v>264</v>
      </c>
      <c r="K13" s="29"/>
    </row>
    <row r="14" spans="1:11" ht="15">
      <c r="A14" s="37" t="s">
        <v>71</v>
      </c>
      <c r="B14" s="43">
        <v>21</v>
      </c>
      <c r="C14" s="42">
        <f t="shared" si="0"/>
        <v>27</v>
      </c>
      <c r="D14" s="37" t="s">
        <v>65</v>
      </c>
      <c r="E14" s="43">
        <v>0</v>
      </c>
      <c r="F14" s="42">
        <f t="shared" si="1"/>
        <v>324</v>
      </c>
      <c r="K14" s="29"/>
    </row>
    <row r="15" spans="1:11" ht="15">
      <c r="A15" s="46" t="s">
        <v>67</v>
      </c>
      <c r="B15" s="43">
        <v>18</v>
      </c>
      <c r="C15" s="42">
        <f t="shared" si="0"/>
        <v>30</v>
      </c>
      <c r="D15" s="37" t="s">
        <v>66</v>
      </c>
      <c r="E15" s="43">
        <v>0</v>
      </c>
      <c r="F15" s="42">
        <f t="shared" si="1"/>
        <v>324</v>
      </c>
      <c r="K15" s="29"/>
    </row>
    <row r="16" spans="1:11" ht="15">
      <c r="A16" s="37" t="s">
        <v>70</v>
      </c>
      <c r="B16" s="43">
        <v>0</v>
      </c>
      <c r="C16" s="42">
        <f t="shared" si="0"/>
        <v>48</v>
      </c>
      <c r="D16" s="46" t="s">
        <v>32</v>
      </c>
      <c r="E16" s="43">
        <v>1860</v>
      </c>
      <c r="F16" s="42">
        <f t="shared" si="1"/>
        <v>1536</v>
      </c>
      <c r="K16" s="29"/>
    </row>
    <row r="17" spans="1:11" ht="15">
      <c r="A17" s="37"/>
      <c r="B17" s="43"/>
      <c r="C17" s="42"/>
      <c r="D17" s="37"/>
      <c r="E17" s="43"/>
      <c r="F17" s="42"/>
      <c r="K17" s="29"/>
    </row>
    <row r="18" spans="1:11" ht="15">
      <c r="A18" s="37"/>
      <c r="B18" s="33"/>
      <c r="C18" s="42"/>
      <c r="D18" s="37"/>
      <c r="E18" s="43"/>
      <c r="F18" s="42"/>
      <c r="K18" s="29"/>
    </row>
    <row r="19" spans="1:6" ht="12.75" customHeight="1">
      <c r="A19" s="84" t="s">
        <v>22</v>
      </c>
      <c r="B19" s="85"/>
      <c r="C19" s="85"/>
      <c r="D19" s="85"/>
      <c r="E19" s="85"/>
      <c r="F19" s="86"/>
    </row>
    <row r="20" spans="1:6" ht="12.75">
      <c r="A20" s="87" t="s">
        <v>24</v>
      </c>
      <c r="B20" s="88"/>
      <c r="C20" s="89"/>
      <c r="D20" s="87" t="s">
        <v>25</v>
      </c>
      <c r="E20" s="88"/>
      <c r="F20" s="89"/>
    </row>
    <row r="21" spans="1:6" ht="12.75">
      <c r="A21" s="90"/>
      <c r="B21" s="91"/>
      <c r="C21" s="92"/>
      <c r="D21" s="90"/>
      <c r="E21" s="91"/>
      <c r="F21" s="92"/>
    </row>
    <row r="22" spans="1:6" ht="12.75">
      <c r="A22" s="78" t="s">
        <v>72</v>
      </c>
      <c r="B22" s="79"/>
      <c r="C22" s="80"/>
      <c r="D22" s="78" t="s">
        <v>73</v>
      </c>
      <c r="E22" s="79"/>
      <c r="F22" s="80"/>
    </row>
    <row r="23" spans="1:6" ht="39.75" customHeight="1">
      <c r="A23" s="81"/>
      <c r="B23" s="82"/>
      <c r="C23" s="83"/>
      <c r="D23" s="81"/>
      <c r="E23" s="82"/>
      <c r="F23" s="83"/>
    </row>
    <row r="24" spans="1:6" ht="12.75">
      <c r="A24" s="75" t="s">
        <v>23</v>
      </c>
      <c r="B24" s="75"/>
      <c r="C24" s="75"/>
      <c r="D24" s="75"/>
      <c r="E24" s="75"/>
      <c r="F24" s="75"/>
    </row>
    <row r="25" spans="1:6" ht="12.75">
      <c r="A25" s="76">
        <v>44788</v>
      </c>
      <c r="B25" s="77"/>
      <c r="C25" s="77"/>
      <c r="D25" s="76">
        <v>44788</v>
      </c>
      <c r="E25" s="77"/>
      <c r="F25" s="77"/>
    </row>
    <row r="26" spans="1:6" ht="12.75">
      <c r="A26" s="77" t="s">
        <v>17</v>
      </c>
      <c r="B26" s="77"/>
      <c r="C26" s="77"/>
      <c r="D26" s="77" t="s">
        <v>18</v>
      </c>
      <c r="E26" s="77"/>
      <c r="F26" s="77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9" t="s">
        <v>32</v>
      </c>
      <c r="B28" s="50">
        <v>9</v>
      </c>
      <c r="C28" s="49">
        <f aca="true" t="shared" si="2" ref="C28:C35">ABS(8-B28)</f>
        <v>1</v>
      </c>
      <c r="D28" s="49" t="s">
        <v>80</v>
      </c>
      <c r="E28" s="50">
        <v>1887</v>
      </c>
      <c r="F28" s="49">
        <f aca="true" t="shared" si="3" ref="F28:F35">ABS(1890-E28)</f>
        <v>3</v>
      </c>
    </row>
    <row r="29" spans="1:6" ht="15">
      <c r="A29" s="37" t="s">
        <v>82</v>
      </c>
      <c r="B29" s="43">
        <v>11</v>
      </c>
      <c r="C29" s="42">
        <f t="shared" si="2"/>
        <v>3</v>
      </c>
      <c r="D29" s="46" t="s">
        <v>32</v>
      </c>
      <c r="E29" s="43">
        <v>1886</v>
      </c>
      <c r="F29" s="42">
        <f t="shared" si="3"/>
        <v>4</v>
      </c>
    </row>
    <row r="30" spans="1:6" ht="15">
      <c r="A30" s="51" t="s">
        <v>81</v>
      </c>
      <c r="B30" s="33">
        <v>11</v>
      </c>
      <c r="C30" s="42">
        <f t="shared" si="2"/>
        <v>3</v>
      </c>
      <c r="D30" s="46" t="s">
        <v>30</v>
      </c>
      <c r="E30" s="43">
        <v>1885</v>
      </c>
      <c r="F30" s="42">
        <f t="shared" si="3"/>
        <v>5</v>
      </c>
    </row>
    <row r="31" spans="1:6" ht="15">
      <c r="A31" s="46" t="s">
        <v>30</v>
      </c>
      <c r="B31" s="43">
        <v>12</v>
      </c>
      <c r="C31" s="42">
        <f t="shared" si="2"/>
        <v>4</v>
      </c>
      <c r="D31" s="51" t="s">
        <v>81</v>
      </c>
      <c r="E31" s="43">
        <v>1920</v>
      </c>
      <c r="F31" s="42">
        <f t="shared" si="3"/>
        <v>30</v>
      </c>
    </row>
    <row r="32" spans="1:6" ht="15">
      <c r="A32" s="42" t="s">
        <v>34</v>
      </c>
      <c r="B32" s="43">
        <v>14</v>
      </c>
      <c r="C32" s="42">
        <f t="shared" si="2"/>
        <v>6</v>
      </c>
      <c r="D32" s="46" t="s">
        <v>33</v>
      </c>
      <c r="E32" s="43">
        <v>1928</v>
      </c>
      <c r="F32" s="42">
        <f t="shared" si="3"/>
        <v>38</v>
      </c>
    </row>
    <row r="33" spans="1:6" ht="15">
      <c r="A33" s="46" t="s">
        <v>33</v>
      </c>
      <c r="B33" s="43">
        <v>14</v>
      </c>
      <c r="C33" s="42">
        <f t="shared" si="2"/>
        <v>6</v>
      </c>
      <c r="D33" s="42" t="s">
        <v>34</v>
      </c>
      <c r="E33" s="43">
        <v>1850</v>
      </c>
      <c r="F33" s="42">
        <f t="shared" si="3"/>
        <v>40</v>
      </c>
    </row>
    <row r="34" spans="1:6" ht="15">
      <c r="A34" s="37" t="s">
        <v>80</v>
      </c>
      <c r="B34" s="43">
        <v>15</v>
      </c>
      <c r="C34" s="42">
        <f t="shared" si="2"/>
        <v>7</v>
      </c>
      <c r="D34" s="37" t="s">
        <v>82</v>
      </c>
      <c r="E34" s="43">
        <v>1932</v>
      </c>
      <c r="F34" s="42">
        <f t="shared" si="3"/>
        <v>42</v>
      </c>
    </row>
    <row r="35" spans="1:6" ht="15">
      <c r="A35" s="37" t="s">
        <v>68</v>
      </c>
      <c r="B35" s="43">
        <v>17</v>
      </c>
      <c r="C35" s="42">
        <f t="shared" si="2"/>
        <v>9</v>
      </c>
      <c r="D35" s="37" t="s">
        <v>68</v>
      </c>
      <c r="E35" s="43">
        <v>1848</v>
      </c>
      <c r="F35" s="42">
        <f t="shared" si="3"/>
        <v>42</v>
      </c>
    </row>
    <row r="36" spans="1:6" ht="15">
      <c r="A36" s="42"/>
      <c r="B36" s="43"/>
      <c r="C36" s="42"/>
      <c r="D36" s="51"/>
      <c r="E36" s="43"/>
      <c r="F36" s="42"/>
    </row>
    <row r="37" spans="1:6" ht="15">
      <c r="A37" s="37"/>
      <c r="B37" s="43"/>
      <c r="C37" s="42"/>
      <c r="D37" s="37"/>
      <c r="E37" s="43"/>
      <c r="F37" s="42"/>
    </row>
    <row r="38" spans="1:6" ht="15">
      <c r="A38" s="46"/>
      <c r="B38" s="43"/>
      <c r="C38" s="42"/>
      <c r="D38" s="37"/>
      <c r="E38" s="43"/>
      <c r="F38" s="42"/>
    </row>
    <row r="39" spans="1:6" ht="15">
      <c r="A39" s="37"/>
      <c r="B39" s="43"/>
      <c r="C39" s="42"/>
      <c r="D39" s="46"/>
      <c r="E39" s="43"/>
      <c r="F39" s="42"/>
    </row>
    <row r="40" spans="1:6" ht="15">
      <c r="A40" s="37"/>
      <c r="B40" s="43"/>
      <c r="C40" s="42"/>
      <c r="D40" s="37"/>
      <c r="E40" s="43"/>
      <c r="F40" s="42"/>
    </row>
    <row r="41" spans="1:6" ht="15">
      <c r="A41" s="37"/>
      <c r="B41" s="33"/>
      <c r="C41" s="42"/>
      <c r="D41" s="37"/>
      <c r="E41" s="43"/>
      <c r="F41" s="42"/>
    </row>
    <row r="42" spans="1:6" ht="12.75">
      <c r="A42" s="84" t="s">
        <v>22</v>
      </c>
      <c r="B42" s="85"/>
      <c r="C42" s="85"/>
      <c r="D42" s="85"/>
      <c r="E42" s="85"/>
      <c r="F42" s="86"/>
    </row>
    <row r="43" spans="1:6" ht="12.75">
      <c r="A43" s="87" t="s">
        <v>24</v>
      </c>
      <c r="B43" s="88"/>
      <c r="C43" s="89"/>
      <c r="D43" s="87" t="s">
        <v>25</v>
      </c>
      <c r="E43" s="88"/>
      <c r="F43" s="89"/>
    </row>
    <row r="44" spans="1:6" ht="12.75">
      <c r="A44" s="90"/>
      <c r="B44" s="91"/>
      <c r="C44" s="92"/>
      <c r="D44" s="90"/>
      <c r="E44" s="91"/>
      <c r="F44" s="92"/>
    </row>
    <row r="45" spans="1:6" ht="12.75">
      <c r="A45" s="78" t="s">
        <v>84</v>
      </c>
      <c r="B45" s="79"/>
      <c r="C45" s="80"/>
      <c r="D45" s="78" t="s">
        <v>83</v>
      </c>
      <c r="E45" s="79"/>
      <c r="F45" s="80"/>
    </row>
    <row r="46" spans="1:6" ht="12.75">
      <c r="A46" s="81"/>
      <c r="B46" s="82"/>
      <c r="C46" s="83"/>
      <c r="D46" s="81"/>
      <c r="E46" s="82"/>
      <c r="F46" s="83"/>
    </row>
    <row r="47" spans="1:6" ht="12.75">
      <c r="A47" s="76">
        <v>44788</v>
      </c>
      <c r="B47" s="77"/>
      <c r="C47" s="77"/>
      <c r="D47" s="76">
        <v>44788</v>
      </c>
      <c r="E47" s="77"/>
      <c r="F47" s="77"/>
    </row>
    <row r="48" spans="1:6" ht="12.75">
      <c r="A48" s="77" t="s">
        <v>17</v>
      </c>
      <c r="B48" s="77"/>
      <c r="C48" s="77"/>
      <c r="D48" s="77" t="s">
        <v>18</v>
      </c>
      <c r="E48" s="77"/>
      <c r="F48" s="77"/>
    </row>
    <row r="49" spans="1:6" ht="12.75">
      <c r="A49" s="37" t="s">
        <v>31</v>
      </c>
      <c r="B49" s="37" t="s">
        <v>20</v>
      </c>
      <c r="C49" s="37" t="s">
        <v>21</v>
      </c>
      <c r="D49" s="30" t="s">
        <v>31</v>
      </c>
      <c r="E49" s="30" t="s">
        <v>20</v>
      </c>
      <c r="F49" s="30" t="s">
        <v>21</v>
      </c>
    </row>
    <row r="50" spans="1:6" ht="15">
      <c r="A50" s="46" t="s">
        <v>30</v>
      </c>
      <c r="B50" s="43">
        <v>64</v>
      </c>
      <c r="C50" s="42">
        <f aca="true" t="shared" si="4" ref="C50:C56">ABS(64-B50)</f>
        <v>0</v>
      </c>
      <c r="D50" s="37" t="s">
        <v>90</v>
      </c>
      <c r="E50" s="43">
        <v>23</v>
      </c>
      <c r="F50" s="42">
        <f aca="true" t="shared" si="5" ref="F50:F56">ABS(22-E50)</f>
        <v>1</v>
      </c>
    </row>
    <row r="51" spans="1:6" ht="15">
      <c r="A51" s="37" t="s">
        <v>89</v>
      </c>
      <c r="B51" s="43">
        <v>68</v>
      </c>
      <c r="C51" s="42">
        <f t="shared" si="4"/>
        <v>4</v>
      </c>
      <c r="D51" s="42" t="s">
        <v>34</v>
      </c>
      <c r="E51" s="43">
        <v>17</v>
      </c>
      <c r="F51" s="42">
        <f t="shared" si="5"/>
        <v>5</v>
      </c>
    </row>
    <row r="52" spans="1:6" ht="15">
      <c r="A52" s="51" t="s">
        <v>88</v>
      </c>
      <c r="B52" s="33">
        <v>88</v>
      </c>
      <c r="C52" s="42">
        <f t="shared" si="4"/>
        <v>24</v>
      </c>
      <c r="D52" s="46" t="s">
        <v>33</v>
      </c>
      <c r="E52" s="43">
        <v>14</v>
      </c>
      <c r="F52" s="42">
        <f t="shared" si="5"/>
        <v>8</v>
      </c>
    </row>
    <row r="53" spans="1:6" ht="15">
      <c r="A53" s="37" t="s">
        <v>90</v>
      </c>
      <c r="B53" s="43">
        <v>29</v>
      </c>
      <c r="C53" s="42">
        <f t="shared" si="4"/>
        <v>35</v>
      </c>
      <c r="D53" s="51" t="s">
        <v>88</v>
      </c>
      <c r="E53" s="43">
        <v>13</v>
      </c>
      <c r="F53" s="42">
        <f t="shared" si="5"/>
        <v>9</v>
      </c>
    </row>
    <row r="54" spans="1:6" ht="15">
      <c r="A54" s="42" t="s">
        <v>32</v>
      </c>
      <c r="B54" s="43">
        <v>125</v>
      </c>
      <c r="C54" s="42">
        <f t="shared" si="4"/>
        <v>61</v>
      </c>
      <c r="D54" s="37" t="s">
        <v>89</v>
      </c>
      <c r="E54" s="43">
        <v>12</v>
      </c>
      <c r="F54" s="42">
        <f t="shared" si="5"/>
        <v>10</v>
      </c>
    </row>
    <row r="55" spans="1:6" ht="15">
      <c r="A55" s="42" t="s">
        <v>34</v>
      </c>
      <c r="B55" s="43">
        <v>320</v>
      </c>
      <c r="C55" s="42">
        <f t="shared" si="4"/>
        <v>256</v>
      </c>
      <c r="D55" s="42" t="s">
        <v>32</v>
      </c>
      <c r="E55" s="43">
        <v>12</v>
      </c>
      <c r="F55" s="42">
        <f t="shared" si="5"/>
        <v>10</v>
      </c>
    </row>
    <row r="56" spans="1:6" ht="15">
      <c r="A56" s="46" t="s">
        <v>33</v>
      </c>
      <c r="B56" s="43">
        <v>512</v>
      </c>
      <c r="C56" s="42">
        <f t="shared" si="4"/>
        <v>448</v>
      </c>
      <c r="D56" s="46" t="s">
        <v>30</v>
      </c>
      <c r="E56" s="43">
        <v>7</v>
      </c>
      <c r="F56" s="42">
        <f t="shared" si="5"/>
        <v>15</v>
      </c>
    </row>
    <row r="57" spans="1:6" ht="15">
      <c r="A57" s="37"/>
      <c r="B57" s="43"/>
      <c r="C57" s="42"/>
      <c r="D57" s="37"/>
      <c r="E57" s="43"/>
      <c r="F57" s="42"/>
    </row>
    <row r="58" spans="1:6" ht="15">
      <c r="A58" s="42"/>
      <c r="B58" s="43"/>
      <c r="C58" s="42"/>
      <c r="D58" s="51"/>
      <c r="E58" s="43"/>
      <c r="F58" s="42"/>
    </row>
    <row r="59" spans="1:6" ht="15">
      <c r="A59" s="37"/>
      <c r="B59" s="43"/>
      <c r="C59" s="42"/>
      <c r="D59" s="37"/>
      <c r="E59" s="43"/>
      <c r="F59" s="42"/>
    </row>
    <row r="60" spans="1:6" ht="15">
      <c r="A60" s="46"/>
      <c r="B60" s="43"/>
      <c r="C60" s="42"/>
      <c r="D60" s="37"/>
      <c r="E60" s="43"/>
      <c r="F60" s="42"/>
    </row>
    <row r="61" spans="1:6" ht="15">
      <c r="A61" s="37"/>
      <c r="B61" s="43"/>
      <c r="C61" s="42"/>
      <c r="D61" s="46"/>
      <c r="E61" s="43"/>
      <c r="F61" s="42"/>
    </row>
    <row r="62" spans="1:6" ht="15">
      <c r="A62" s="37"/>
      <c r="B62" s="43"/>
      <c r="C62" s="42"/>
      <c r="D62" s="37"/>
      <c r="E62" s="43"/>
      <c r="F62" s="42"/>
    </row>
    <row r="63" spans="1:6" ht="15">
      <c r="A63" s="37"/>
      <c r="B63" s="33"/>
      <c r="C63" s="42"/>
      <c r="D63" s="37"/>
      <c r="E63" s="43"/>
      <c r="F63" s="42"/>
    </row>
    <row r="64" spans="1:6" ht="12.75">
      <c r="A64" s="84" t="s">
        <v>22</v>
      </c>
      <c r="B64" s="85"/>
      <c r="C64" s="85"/>
      <c r="D64" s="85"/>
      <c r="E64" s="85"/>
      <c r="F64" s="86"/>
    </row>
    <row r="65" spans="1:6" ht="12.75">
      <c r="A65" s="87" t="s">
        <v>24</v>
      </c>
      <c r="B65" s="88"/>
      <c r="C65" s="89"/>
      <c r="D65" s="87" t="s">
        <v>25</v>
      </c>
      <c r="E65" s="88"/>
      <c r="F65" s="89"/>
    </row>
    <row r="66" spans="1:6" ht="12.75">
      <c r="A66" s="90"/>
      <c r="B66" s="91"/>
      <c r="C66" s="92"/>
      <c r="D66" s="90"/>
      <c r="E66" s="91"/>
      <c r="F66" s="92"/>
    </row>
    <row r="67" spans="1:6" ht="12.75">
      <c r="A67" s="78" t="s">
        <v>91</v>
      </c>
      <c r="B67" s="79"/>
      <c r="C67" s="80"/>
      <c r="D67" s="78" t="s">
        <v>92</v>
      </c>
      <c r="E67" s="79"/>
      <c r="F67" s="80"/>
    </row>
    <row r="68" spans="1:6" ht="12.75">
      <c r="A68" s="81"/>
      <c r="B68" s="82"/>
      <c r="C68" s="83"/>
      <c r="D68" s="81"/>
      <c r="E68" s="82"/>
      <c r="F68" s="83"/>
    </row>
  </sheetData>
  <sheetProtection/>
  <mergeCells count="29">
    <mergeCell ref="A67:C68"/>
    <mergeCell ref="D67:F68"/>
    <mergeCell ref="A47:C47"/>
    <mergeCell ref="D47:F47"/>
    <mergeCell ref="A48:C48"/>
    <mergeCell ref="D48:F48"/>
    <mergeCell ref="A64:F64"/>
    <mergeCell ref="A65:C66"/>
    <mergeCell ref="D65:F66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8"/>
  <sheetViews>
    <sheetView tabSelected="1" zoomScalePageLayoutView="0" workbookViewId="0" topLeftCell="E1">
      <selection activeCell="S21" sqref="S21"/>
    </sheetView>
  </sheetViews>
  <sheetFormatPr defaultColWidth="9.140625" defaultRowHeight="12.75"/>
  <cols>
    <col min="1" max="1" width="9.57421875" style="0" bestFit="1" customWidth="1"/>
    <col min="2" max="4" width="0" style="0" hidden="1" customWidth="1"/>
    <col min="5" max="5" width="32.28125" style="0" customWidth="1"/>
    <col min="6" max="8" width="0" style="0" hidden="1" customWidth="1"/>
    <col min="9" max="9" width="12.140625" style="0" bestFit="1" customWidth="1"/>
    <col min="10" max="11" width="0" style="0" hidden="1" customWidth="1"/>
    <col min="13" max="13" width="43.140625" style="0" bestFit="1" customWidth="1"/>
  </cols>
  <sheetData>
    <row r="1" spans="1:21" ht="12.75">
      <c r="A1" s="48" t="s">
        <v>60</v>
      </c>
      <c r="B1" s="48" t="s">
        <v>61</v>
      </c>
      <c r="C1" s="48" t="s">
        <v>62</v>
      </c>
      <c r="D1" s="48" t="s">
        <v>61</v>
      </c>
      <c r="E1" s="48" t="s">
        <v>31</v>
      </c>
      <c r="F1" s="48" t="s">
        <v>61</v>
      </c>
      <c r="G1" s="48" t="s">
        <v>62</v>
      </c>
      <c r="H1" s="48" t="s">
        <v>61</v>
      </c>
      <c r="I1" s="53" t="s">
        <v>59</v>
      </c>
      <c r="J1" s="48" t="s">
        <v>61</v>
      </c>
      <c r="K1" s="48" t="s">
        <v>59</v>
      </c>
      <c r="M1" t="s">
        <v>63</v>
      </c>
      <c r="N1" s="96" t="s">
        <v>100</v>
      </c>
      <c r="O1" s="95"/>
      <c r="P1" s="96" t="s">
        <v>101</v>
      </c>
      <c r="Q1" s="95"/>
      <c r="R1" s="96" t="s">
        <v>103</v>
      </c>
      <c r="S1" s="95"/>
      <c r="T1" s="96" t="s">
        <v>102</v>
      </c>
      <c r="U1" s="95"/>
    </row>
    <row r="2" spans="1:21" ht="12.75">
      <c r="A2" s="30" t="s">
        <v>36</v>
      </c>
      <c r="B2" s="30" t="s">
        <v>56</v>
      </c>
      <c r="C2" s="30" t="s">
        <v>58</v>
      </c>
      <c r="D2" s="30" t="s">
        <v>56</v>
      </c>
      <c r="E2" s="37" t="s">
        <v>89</v>
      </c>
      <c r="F2" s="30" t="s">
        <v>56</v>
      </c>
      <c r="G2" s="30" t="s">
        <v>58</v>
      </c>
      <c r="H2" s="30" t="s">
        <v>56</v>
      </c>
      <c r="I2" s="45">
        <v>59</v>
      </c>
      <c r="J2" s="30" t="s">
        <v>56</v>
      </c>
      <c r="K2" s="30" t="s">
        <v>59</v>
      </c>
      <c r="M2" t="str">
        <f>CONCATENATE(A2,B2,C2,D2,E2,F2,G2,H2,I2,J2,K2)</f>
        <v>1ST = WHERES ASHLEY = 59 POINTS</v>
      </c>
      <c r="N2" s="97" t="s">
        <v>98</v>
      </c>
      <c r="O2" s="98" t="s">
        <v>99</v>
      </c>
      <c r="P2" s="97" t="s">
        <v>98</v>
      </c>
      <c r="Q2" s="98" t="s">
        <v>99</v>
      </c>
      <c r="R2" s="97" t="s">
        <v>98</v>
      </c>
      <c r="S2" s="98" t="s">
        <v>99</v>
      </c>
      <c r="T2" s="97" t="s">
        <v>98</v>
      </c>
      <c r="U2" s="98" t="s">
        <v>99</v>
      </c>
    </row>
    <row r="3" spans="1:21" ht="14.25">
      <c r="A3" s="30" t="s">
        <v>37</v>
      </c>
      <c r="B3" s="30" t="s">
        <v>56</v>
      </c>
      <c r="C3" s="30" t="s">
        <v>58</v>
      </c>
      <c r="D3" s="30" t="s">
        <v>56</v>
      </c>
      <c r="E3" s="46" t="s">
        <v>33</v>
      </c>
      <c r="F3" s="30" t="s">
        <v>56</v>
      </c>
      <c r="G3" s="30" t="s">
        <v>58</v>
      </c>
      <c r="H3" s="30" t="s">
        <v>56</v>
      </c>
      <c r="I3" s="45">
        <v>53</v>
      </c>
      <c r="J3" s="30" t="s">
        <v>56</v>
      </c>
      <c r="K3" s="30" t="s">
        <v>59</v>
      </c>
      <c r="M3" t="str">
        <f aca="true" t="shared" si="0" ref="M3:M21">CONCATENATE(A3,B3,C3,D3,E3,F3,G3,H3,I3,J3,K3)</f>
        <v>2ND = THREE SECOND MEMORY = 53 POINTS</v>
      </c>
      <c r="N3" s="107">
        <v>1</v>
      </c>
      <c r="O3" s="47" t="s">
        <v>105</v>
      </c>
      <c r="P3" s="1">
        <v>1</v>
      </c>
      <c r="Q3" s="47" t="s">
        <v>105</v>
      </c>
      <c r="R3" s="1">
        <v>1</v>
      </c>
      <c r="S3" s="47" t="s">
        <v>105</v>
      </c>
      <c r="T3" s="1">
        <v>1</v>
      </c>
      <c r="U3" s="47" t="s">
        <v>105</v>
      </c>
    </row>
    <row r="4" spans="1:21" ht="14.25">
      <c r="A4" s="30" t="s">
        <v>38</v>
      </c>
      <c r="B4" s="30" t="s">
        <v>56</v>
      </c>
      <c r="C4" s="30" t="s">
        <v>58</v>
      </c>
      <c r="D4" s="30" t="s">
        <v>56</v>
      </c>
      <c r="E4" s="46" t="s">
        <v>30</v>
      </c>
      <c r="F4" s="30" t="s">
        <v>56</v>
      </c>
      <c r="G4" s="30" t="s">
        <v>58</v>
      </c>
      <c r="H4" s="30" t="s">
        <v>56</v>
      </c>
      <c r="I4" s="45">
        <v>51</v>
      </c>
      <c r="J4" s="30" t="s">
        <v>56</v>
      </c>
      <c r="K4" s="30" t="s">
        <v>59</v>
      </c>
      <c r="M4" t="str">
        <f t="shared" si="0"/>
        <v>3RD = PICK N MIX = 51 POINTS</v>
      </c>
      <c r="N4" s="107">
        <v>2</v>
      </c>
      <c r="O4" s="47" t="s">
        <v>106</v>
      </c>
      <c r="P4" s="1">
        <v>2</v>
      </c>
      <c r="Q4" s="47" t="s">
        <v>106</v>
      </c>
      <c r="R4" s="1">
        <v>2</v>
      </c>
      <c r="S4" s="47" t="s">
        <v>106</v>
      </c>
      <c r="T4" s="1">
        <v>2</v>
      </c>
      <c r="U4" s="47" t="s">
        <v>106</v>
      </c>
    </row>
    <row r="5" spans="1:21" ht="15">
      <c r="A5" s="30" t="s">
        <v>39</v>
      </c>
      <c r="B5" s="30" t="s">
        <v>56</v>
      </c>
      <c r="C5" s="30" t="s">
        <v>58</v>
      </c>
      <c r="D5" s="30" t="s">
        <v>56</v>
      </c>
      <c r="E5" s="42" t="s">
        <v>34</v>
      </c>
      <c r="F5" s="30" t="s">
        <v>56</v>
      </c>
      <c r="G5" s="30" t="s">
        <v>58</v>
      </c>
      <c r="H5" s="30" t="s">
        <v>56</v>
      </c>
      <c r="I5" s="45">
        <v>51</v>
      </c>
      <c r="J5" s="30" t="s">
        <v>56</v>
      </c>
      <c r="K5" s="30" t="s">
        <v>59</v>
      </c>
      <c r="M5" t="str">
        <f t="shared" si="0"/>
        <v>4TH = RONS RED = 51 POINTS</v>
      </c>
      <c r="N5" s="107">
        <v>3</v>
      </c>
      <c r="O5" s="47" t="s">
        <v>107</v>
      </c>
      <c r="P5" s="1">
        <v>3</v>
      </c>
      <c r="Q5" s="47" t="s">
        <v>107</v>
      </c>
      <c r="R5" s="1">
        <v>3</v>
      </c>
      <c r="S5" s="47" t="s">
        <v>107</v>
      </c>
      <c r="T5" s="1">
        <v>3</v>
      </c>
      <c r="U5" s="47" t="s">
        <v>107</v>
      </c>
    </row>
    <row r="6" spans="1:21" ht="12.75">
      <c r="A6" s="30" t="s">
        <v>40</v>
      </c>
      <c r="B6" s="30" t="s">
        <v>56</v>
      </c>
      <c r="C6" s="30" t="s">
        <v>58</v>
      </c>
      <c r="D6" s="30" t="s">
        <v>56</v>
      </c>
      <c r="E6" s="37" t="s">
        <v>90</v>
      </c>
      <c r="F6" s="30" t="s">
        <v>56</v>
      </c>
      <c r="G6" s="30" t="s">
        <v>58</v>
      </c>
      <c r="H6" s="30" t="s">
        <v>56</v>
      </c>
      <c r="I6" s="45">
        <v>49</v>
      </c>
      <c r="J6" s="30" t="s">
        <v>56</v>
      </c>
      <c r="K6" s="30" t="s">
        <v>59</v>
      </c>
      <c r="M6" t="str">
        <f t="shared" si="0"/>
        <v>5TH = LEICETER TITTY FC = 49 POINTS</v>
      </c>
      <c r="N6" s="107">
        <v>4</v>
      </c>
      <c r="O6" s="47" t="s">
        <v>108</v>
      </c>
      <c r="P6" s="1">
        <v>4</v>
      </c>
      <c r="Q6" s="47" t="s">
        <v>108</v>
      </c>
      <c r="R6" s="1">
        <v>4</v>
      </c>
      <c r="S6" s="47" t="s">
        <v>108</v>
      </c>
      <c r="T6" s="1">
        <v>4</v>
      </c>
      <c r="U6" s="47" t="s">
        <v>108</v>
      </c>
    </row>
    <row r="7" spans="1:21" ht="15.75" thickBot="1">
      <c r="A7" s="30" t="s">
        <v>41</v>
      </c>
      <c r="B7" s="30" t="s">
        <v>56</v>
      </c>
      <c r="C7" s="30" t="s">
        <v>58</v>
      </c>
      <c r="D7" s="30" t="s">
        <v>56</v>
      </c>
      <c r="E7" s="42" t="s">
        <v>32</v>
      </c>
      <c r="F7" s="30" t="s">
        <v>56</v>
      </c>
      <c r="G7" s="30" t="s">
        <v>58</v>
      </c>
      <c r="H7" s="30" t="s">
        <v>56</v>
      </c>
      <c r="I7" s="33">
        <v>48.5</v>
      </c>
      <c r="J7" s="30" t="s">
        <v>56</v>
      </c>
      <c r="K7" s="30" t="s">
        <v>59</v>
      </c>
      <c r="M7" t="str">
        <f t="shared" si="0"/>
        <v>6TH = I AM SMARTICUS = 48.5 POINTS</v>
      </c>
      <c r="N7" s="107">
        <v>5</v>
      </c>
      <c r="O7" s="47" t="s">
        <v>109</v>
      </c>
      <c r="P7" s="1">
        <v>5</v>
      </c>
      <c r="Q7" s="47" t="s">
        <v>109</v>
      </c>
      <c r="R7" s="1">
        <v>5</v>
      </c>
      <c r="S7" s="47" t="s">
        <v>109</v>
      </c>
      <c r="T7" s="1">
        <v>5</v>
      </c>
      <c r="U7" s="47" t="s">
        <v>109</v>
      </c>
    </row>
    <row r="8" spans="1:21" ht="15">
      <c r="A8" s="30" t="s">
        <v>42</v>
      </c>
      <c r="B8" s="30" t="s">
        <v>56</v>
      </c>
      <c r="C8" s="30" t="s">
        <v>58</v>
      </c>
      <c r="D8" s="30" t="s">
        <v>56</v>
      </c>
      <c r="E8" s="51" t="s">
        <v>88</v>
      </c>
      <c r="F8" s="30" t="s">
        <v>56</v>
      </c>
      <c r="G8" s="30" t="s">
        <v>58</v>
      </c>
      <c r="H8" s="30" t="s">
        <v>56</v>
      </c>
      <c r="I8" s="45">
        <v>36.5</v>
      </c>
      <c r="J8" s="30" t="s">
        <v>56</v>
      </c>
      <c r="K8" s="30" t="s">
        <v>59</v>
      </c>
      <c r="M8" t="str">
        <f t="shared" si="0"/>
        <v>7TH = RED WINOS = 36.5 POINTS</v>
      </c>
      <c r="N8" s="99"/>
      <c r="O8" s="100"/>
      <c r="P8" s="99"/>
      <c r="Q8" s="100"/>
      <c r="R8" s="99"/>
      <c r="S8" s="100"/>
      <c r="T8" s="99"/>
      <c r="U8" s="100"/>
    </row>
    <row r="9" spans="1:21" ht="15.75" thickBot="1">
      <c r="A9" s="30" t="s">
        <v>43</v>
      </c>
      <c r="B9" s="30" t="s">
        <v>56</v>
      </c>
      <c r="C9" s="30" t="s">
        <v>58</v>
      </c>
      <c r="D9" s="30" t="s">
        <v>56</v>
      </c>
      <c r="E9" s="41"/>
      <c r="F9" s="30" t="s">
        <v>56</v>
      </c>
      <c r="G9" s="30" t="s">
        <v>58</v>
      </c>
      <c r="H9" s="30" t="s">
        <v>56</v>
      </c>
      <c r="I9" s="45"/>
      <c r="J9" s="30" t="s">
        <v>56</v>
      </c>
      <c r="K9" s="30" t="s">
        <v>59</v>
      </c>
      <c r="M9" t="str">
        <f t="shared" si="0"/>
        <v>8TH =  =  POINTS</v>
      </c>
      <c r="N9" s="108">
        <v>1</v>
      </c>
      <c r="O9" s="102"/>
      <c r="P9" s="101">
        <v>3</v>
      </c>
      <c r="Q9" s="102"/>
      <c r="R9" s="101">
        <v>3</v>
      </c>
      <c r="S9" s="102"/>
      <c r="T9" s="101">
        <v>2</v>
      </c>
      <c r="U9" s="102"/>
    </row>
    <row r="10" spans="1:21" ht="12.75">
      <c r="A10" s="30" t="s">
        <v>44</v>
      </c>
      <c r="B10" s="30" t="s">
        <v>56</v>
      </c>
      <c r="C10" s="30" t="s">
        <v>58</v>
      </c>
      <c r="D10" s="30" t="s">
        <v>56</v>
      </c>
      <c r="E10" s="37"/>
      <c r="F10" s="30" t="s">
        <v>56</v>
      </c>
      <c r="G10" s="30" t="s">
        <v>58</v>
      </c>
      <c r="H10" s="30" t="s">
        <v>56</v>
      </c>
      <c r="I10" s="45"/>
      <c r="J10" s="30" t="s">
        <v>56</v>
      </c>
      <c r="K10" s="30" t="s">
        <v>59</v>
      </c>
      <c r="M10" t="str">
        <f t="shared" si="0"/>
        <v>9TH =  =  POINTS</v>
      </c>
      <c r="N10" s="103" t="s">
        <v>104</v>
      </c>
      <c r="O10" s="104"/>
      <c r="P10" s="103" t="s">
        <v>104</v>
      </c>
      <c r="Q10" s="104"/>
      <c r="R10" s="103" t="s">
        <v>104</v>
      </c>
      <c r="S10" s="104"/>
      <c r="T10" s="103" t="s">
        <v>104</v>
      </c>
      <c r="U10" s="104"/>
    </row>
    <row r="11" spans="1:21" ht="13.5" thickBot="1">
      <c r="A11" s="30" t="s">
        <v>45</v>
      </c>
      <c r="B11" s="30" t="s">
        <v>56</v>
      </c>
      <c r="C11" s="30" t="s">
        <v>58</v>
      </c>
      <c r="D11" s="30" t="s">
        <v>56</v>
      </c>
      <c r="E11" s="37"/>
      <c r="F11" s="30" t="s">
        <v>56</v>
      </c>
      <c r="G11" s="30" t="s">
        <v>58</v>
      </c>
      <c r="H11" s="30" t="s">
        <v>56</v>
      </c>
      <c r="I11" s="45"/>
      <c r="J11" s="30" t="s">
        <v>56</v>
      </c>
      <c r="K11" s="30" t="s">
        <v>59</v>
      </c>
      <c r="M11" t="str">
        <f t="shared" si="0"/>
        <v>10TH =  =  POINTS</v>
      </c>
      <c r="N11" s="105" t="str">
        <f>VLOOKUP(N9,N3:O7,2,FALSE)</f>
        <v>PAUL</v>
      </c>
      <c r="O11" s="106"/>
      <c r="P11" s="105"/>
      <c r="Q11" s="106"/>
      <c r="R11" s="105"/>
      <c r="S11" s="106"/>
      <c r="T11" s="105"/>
      <c r="U11" s="106"/>
    </row>
    <row r="12" spans="1:13" ht="12.75">
      <c r="A12" s="30" t="s">
        <v>46</v>
      </c>
      <c r="B12" s="30" t="s">
        <v>56</v>
      </c>
      <c r="C12" s="30" t="s">
        <v>58</v>
      </c>
      <c r="D12" s="30" t="s">
        <v>56</v>
      </c>
      <c r="E12" s="37"/>
      <c r="F12" s="30" t="s">
        <v>56</v>
      </c>
      <c r="G12" s="30" t="s">
        <v>58</v>
      </c>
      <c r="H12" s="30" t="s">
        <v>56</v>
      </c>
      <c r="I12" s="45"/>
      <c r="J12" s="30" t="s">
        <v>56</v>
      </c>
      <c r="K12" s="30" t="s">
        <v>59</v>
      </c>
      <c r="M12" t="str">
        <f t="shared" si="0"/>
        <v>11TH =  =  POINTS</v>
      </c>
    </row>
    <row r="13" spans="1:13" ht="12.75">
      <c r="A13" s="30" t="s">
        <v>47</v>
      </c>
      <c r="B13" s="30" t="s">
        <v>56</v>
      </c>
      <c r="C13" s="30" t="s">
        <v>58</v>
      </c>
      <c r="D13" s="30" t="s">
        <v>56</v>
      </c>
      <c r="E13" s="37"/>
      <c r="F13" s="30" t="s">
        <v>56</v>
      </c>
      <c r="G13" s="30" t="s">
        <v>58</v>
      </c>
      <c r="H13" s="30" t="s">
        <v>56</v>
      </c>
      <c r="I13" s="33"/>
      <c r="J13" s="30" t="s">
        <v>56</v>
      </c>
      <c r="K13" s="30" t="s">
        <v>59</v>
      </c>
      <c r="M13" t="str">
        <f t="shared" si="0"/>
        <v>12TH =  =  POINTS</v>
      </c>
    </row>
    <row r="14" spans="1:13" ht="12.75">
      <c r="A14" s="30" t="s">
        <v>48</v>
      </c>
      <c r="B14" s="30" t="s">
        <v>56</v>
      </c>
      <c r="C14" s="30" t="s">
        <v>58</v>
      </c>
      <c r="D14" s="30" t="s">
        <v>56</v>
      </c>
      <c r="E14" s="37"/>
      <c r="F14" s="30" t="s">
        <v>56</v>
      </c>
      <c r="G14" s="30" t="s">
        <v>58</v>
      </c>
      <c r="H14" s="30" t="s">
        <v>56</v>
      </c>
      <c r="I14" s="45"/>
      <c r="J14" s="30" t="s">
        <v>56</v>
      </c>
      <c r="K14" s="30" t="s">
        <v>59</v>
      </c>
      <c r="M14" t="str">
        <f t="shared" si="0"/>
        <v>13TH =  =  POINTS</v>
      </c>
    </row>
    <row r="15" spans="1:13" ht="12.75">
      <c r="A15" s="30" t="s">
        <v>49</v>
      </c>
      <c r="B15" s="30" t="s">
        <v>56</v>
      </c>
      <c r="C15" s="30" t="s">
        <v>58</v>
      </c>
      <c r="D15" s="30" t="s">
        <v>56</v>
      </c>
      <c r="E15" s="37"/>
      <c r="F15" s="30" t="s">
        <v>56</v>
      </c>
      <c r="G15" s="30" t="s">
        <v>58</v>
      </c>
      <c r="H15" s="30" t="s">
        <v>56</v>
      </c>
      <c r="I15" s="30"/>
      <c r="J15" s="30" t="s">
        <v>56</v>
      </c>
      <c r="K15" s="30" t="s">
        <v>59</v>
      </c>
      <c r="M15" t="str">
        <f t="shared" si="0"/>
        <v>14TH =  =  POINTS</v>
      </c>
    </row>
    <row r="16" spans="1:13" ht="12.75">
      <c r="A16" s="30" t="s">
        <v>50</v>
      </c>
      <c r="B16" s="30" t="s">
        <v>56</v>
      </c>
      <c r="C16" s="30" t="s">
        <v>58</v>
      </c>
      <c r="D16" s="30" t="s">
        <v>56</v>
      </c>
      <c r="E16" s="30"/>
      <c r="F16" s="30" t="s">
        <v>56</v>
      </c>
      <c r="G16" s="30" t="s">
        <v>58</v>
      </c>
      <c r="H16" s="30" t="s">
        <v>56</v>
      </c>
      <c r="I16" s="30"/>
      <c r="J16" s="30" t="s">
        <v>56</v>
      </c>
      <c r="K16" s="30" t="s">
        <v>59</v>
      </c>
      <c r="M16" t="str">
        <f t="shared" si="0"/>
        <v>15TH =  =  POINTS</v>
      </c>
    </row>
    <row r="17" spans="1:13" ht="12.75">
      <c r="A17" s="30" t="s">
        <v>51</v>
      </c>
      <c r="B17" s="30" t="s">
        <v>56</v>
      </c>
      <c r="C17" s="30" t="s">
        <v>58</v>
      </c>
      <c r="D17" s="30" t="s">
        <v>56</v>
      </c>
      <c r="E17" s="30"/>
      <c r="F17" s="30" t="s">
        <v>56</v>
      </c>
      <c r="G17" s="30" t="s">
        <v>58</v>
      </c>
      <c r="H17" s="30" t="s">
        <v>56</v>
      </c>
      <c r="I17" s="30"/>
      <c r="J17" s="30" t="s">
        <v>56</v>
      </c>
      <c r="K17" s="30" t="s">
        <v>59</v>
      </c>
      <c r="M17" t="str">
        <f t="shared" si="0"/>
        <v>16TH =  =  POINTS</v>
      </c>
    </row>
    <row r="18" spans="1:13" ht="12.75">
      <c r="A18" s="30" t="s">
        <v>52</v>
      </c>
      <c r="B18" s="30" t="s">
        <v>56</v>
      </c>
      <c r="C18" s="30" t="s">
        <v>58</v>
      </c>
      <c r="D18" s="30" t="s">
        <v>56</v>
      </c>
      <c r="E18" s="30"/>
      <c r="F18" s="30" t="s">
        <v>56</v>
      </c>
      <c r="G18" s="30" t="s">
        <v>58</v>
      </c>
      <c r="H18" s="30" t="s">
        <v>56</v>
      </c>
      <c r="I18" s="30"/>
      <c r="J18" s="30" t="s">
        <v>56</v>
      </c>
      <c r="K18" s="30" t="s">
        <v>59</v>
      </c>
      <c r="M18" t="str">
        <f t="shared" si="0"/>
        <v>17TH =  =  POINTS</v>
      </c>
    </row>
    <row r="19" spans="1:13" ht="12.75">
      <c r="A19" s="30" t="s">
        <v>53</v>
      </c>
      <c r="B19" s="30" t="s">
        <v>57</v>
      </c>
      <c r="C19" s="30" t="s">
        <v>58</v>
      </c>
      <c r="D19" s="30"/>
      <c r="E19" s="30"/>
      <c r="F19" s="30" t="s">
        <v>57</v>
      </c>
      <c r="G19" s="30" t="s">
        <v>58</v>
      </c>
      <c r="H19" s="30" t="s">
        <v>57</v>
      </c>
      <c r="I19" s="30"/>
      <c r="J19" s="30"/>
      <c r="K19" s="30" t="s">
        <v>59</v>
      </c>
      <c r="M19" t="str">
        <f t="shared" si="0"/>
        <v>18TH  =  =  POINTS</v>
      </c>
    </row>
    <row r="20" spans="1:13" ht="12.75">
      <c r="A20" s="30" t="s">
        <v>54</v>
      </c>
      <c r="B20" s="30" t="s">
        <v>56</v>
      </c>
      <c r="C20" s="30" t="s">
        <v>58</v>
      </c>
      <c r="D20" s="30" t="s">
        <v>56</v>
      </c>
      <c r="E20" s="30"/>
      <c r="F20" s="30" t="s">
        <v>56</v>
      </c>
      <c r="G20" s="30" t="s">
        <v>58</v>
      </c>
      <c r="H20" s="30" t="s">
        <v>56</v>
      </c>
      <c r="I20" s="30"/>
      <c r="J20" s="30"/>
      <c r="K20" s="30" t="s">
        <v>59</v>
      </c>
      <c r="M20" t="str">
        <f t="shared" si="0"/>
        <v>19TH =  = POINTS</v>
      </c>
    </row>
    <row r="21" spans="1:13" ht="12.75">
      <c r="A21" s="30" t="s">
        <v>55</v>
      </c>
      <c r="B21" s="30" t="s">
        <v>56</v>
      </c>
      <c r="C21" s="30" t="s">
        <v>58</v>
      </c>
      <c r="D21" s="30" t="s">
        <v>56</v>
      </c>
      <c r="E21" s="30"/>
      <c r="F21" s="30" t="s">
        <v>56</v>
      </c>
      <c r="G21" s="30" t="s">
        <v>58</v>
      </c>
      <c r="H21" s="30" t="s">
        <v>56</v>
      </c>
      <c r="I21" s="30"/>
      <c r="J21" s="30" t="s">
        <v>56</v>
      </c>
      <c r="K21" s="30" t="s">
        <v>59</v>
      </c>
      <c r="M21" t="str">
        <f t="shared" si="0"/>
        <v>20TH =  =  POINTS</v>
      </c>
    </row>
    <row r="23" ht="12.75">
      <c r="M23" s="93" t="s">
        <v>94</v>
      </c>
    </row>
    <row r="24" ht="12.75">
      <c r="M24" s="47" t="s">
        <v>95</v>
      </c>
    </row>
    <row r="26" ht="12.75">
      <c r="M26" s="47" t="s">
        <v>96</v>
      </c>
    </row>
    <row r="28" ht="12.75">
      <c r="M28" s="94" t="s">
        <v>97</v>
      </c>
    </row>
  </sheetData>
  <sheetProtection/>
  <mergeCells count="12">
    <mergeCell ref="N10:O10"/>
    <mergeCell ref="P10:Q10"/>
    <mergeCell ref="R10:S10"/>
    <mergeCell ref="T10:U10"/>
    <mergeCell ref="N11:O11"/>
    <mergeCell ref="T11:U11"/>
    <mergeCell ref="P11:Q11"/>
    <mergeCell ref="R11:S11"/>
    <mergeCell ref="N1:O1"/>
    <mergeCell ref="P1:Q1"/>
    <mergeCell ref="R1:S1"/>
    <mergeCell ref="T1:U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2023-05-21T07:44:12Z</dcterms:modified>
  <cp:category/>
  <cp:version/>
  <cp:contentType/>
  <cp:contentStatus/>
</cp:coreProperties>
</file>