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<sst xmlns="http://schemas.openxmlformats.org/spreadsheetml/2006/main" count="123" uniqueCount="63">
  <si>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</si>
  <si>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</si>
  <si>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</si>
  <si>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</si>
  <si>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</si>
  <si>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</si>
  <si>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</si>
  <si>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</si>
  <si>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</si>
  <si>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</si>
  <si>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</si>
  <si>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</si>
  <si>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</si>
  <si>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</si>
  <si>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</si>
  <si>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</si>
  <si>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</si>
  <si>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</si>
  <si>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</si>
  <si>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</si>
  <si>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</si>
  <si>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</si>
  <si>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</si>
  <si>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</si>
  <si>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</si>
  <si>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</si>
  <si>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</si>
  <si>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</si>
  <si>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</si>
  <si>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</si>
  <si>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</si>
  <si>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</si>
  <si>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</si>
  <si>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</si>
  <si>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</si>
  <si>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RATE OUR QUAILS</t>
  </si>
  <si>
    <t>JUST TWO TITS (HELP)</t>
  </si>
  <si>
    <t>WHERES ASHLEY</t>
  </si>
  <si>
    <t>GET GGOUTY</t>
  </si>
  <si>
    <t>SETH</t>
  </si>
  <si>
    <t>GONNA LEAVE BE WE LOSE</t>
  </si>
  <si>
    <t>WORK RELATED  PEOPLE</t>
  </si>
  <si>
    <t>HELP</t>
  </si>
  <si>
    <t>OCTOPUSSY</t>
  </si>
  <si>
    <t>OCTOPOSSY</t>
  </si>
  <si>
    <t>OCTOPUSSY = 4</t>
  </si>
  <si>
    <r>
      <t>WHERES ASHLEY</t>
    </r>
    <r>
      <rPr>
        <b/>
        <sz val="10"/>
        <color indexed="10"/>
        <rFont val="Arial"/>
        <family val="2"/>
      </rPr>
      <t xml:space="preserve"> &amp; TITS </t>
    </r>
    <r>
      <rPr>
        <b/>
        <sz val="10"/>
        <color indexed="17"/>
        <rFont val="Arial"/>
        <family val="2"/>
      </rPr>
      <t>= 13</t>
    </r>
  </si>
  <si>
    <t>GET GOUTY</t>
  </si>
  <si>
    <t>FAMOUS FACES</t>
  </si>
  <si>
    <t>The Rutland &amp; Derby - Monday Night Quiz - Quiz League #104</t>
  </si>
  <si>
    <t>PICK N MIX</t>
  </si>
  <si>
    <t>DHALIWAI</t>
  </si>
  <si>
    <t>SCHOFIELDS TITS</t>
  </si>
  <si>
    <t>SENNECTUS</t>
  </si>
  <si>
    <t>THROT GOATS</t>
  </si>
  <si>
    <t>NATHANS 21ST</t>
  </si>
  <si>
    <t>GET GOUTY = 6</t>
  </si>
  <si>
    <r>
      <t xml:space="preserve">PICK N MIX </t>
    </r>
    <r>
      <rPr>
        <b/>
        <sz val="10"/>
        <color indexed="10"/>
        <rFont val="Arial"/>
        <family val="2"/>
      </rPr>
      <t>WHERES ASHLEY = 15</t>
    </r>
  </si>
  <si>
    <t>SENECTUS</t>
  </si>
  <si>
    <t>THROATS GOATS</t>
  </si>
  <si>
    <t>DHALIWAL</t>
  </si>
  <si>
    <t>DNF</t>
  </si>
  <si>
    <t>MISSING LETTERS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</si>
</sst>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9" fillId="33" borderId="10" xfId="48" applyFill="1" applyBorder="1" applyAlignment="1">
      <alignment/>
    </xf>
    <xf numFmtId="0" fontId="39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39" fillId="29" borderId="10" xfId="48" applyBorder="1" applyAlignment="1">
      <alignment/>
    </xf>
    <xf numFmtId="0" fontId="39" fillId="29" borderId="10" xfId="48" applyBorder="1" applyAlignment="1">
      <alignment horizontal="center"/>
    </xf>
    <xf numFmtId="0" fontId="31" fillId="33" borderId="10" xfId="48" applyFont="1" applyFill="1" applyBorder="1" applyAlignment="1">
      <alignment horizontal="left"/>
    </xf>
    <xf numFmtId="0" fontId="1" fillId="33" borderId="10" xfId="48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33" borderId="10" xfId="48" applyFont="1" applyFill="1" applyBorder="1" applyAlignment="1">
      <alignment horizontal="left"/>
    </xf>
    <xf numFmtId="0" fontId="32" fillId="33" borderId="10" xfId="48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6" fillId="27" borderId="8" xfId="58" applyAlignment="1">
      <alignment/>
    </xf>
    <xf numFmtId="0" fontId="46" fillId="33" borderId="8" xfId="58" applyFill="1" applyAlignment="1">
      <alignment/>
    </xf>
    <xf numFmtId="0" fontId="39" fillId="29" borderId="8" xfId="48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9">
      <selection activeCell="G29" sqref="G29"/>
    </sheetView>
  </sheetViews>
  <sheetFormatPr defaultColWidth="9.140625" defaultRowHeight="12.75"/>
  <cols>
    <col min="1" max="1" width="9.140625" style="1" customWidth="1"/>
    <col min="2" max="2" width="21.42187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8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2.75">
      <c r="A2" s="71" t="s">
        <v>15</v>
      </c>
      <c r="B2" s="72"/>
      <c r="C2" s="72"/>
      <c r="D2" s="72"/>
      <c r="E2" s="72"/>
      <c r="F2" s="72"/>
      <c r="G2" s="72"/>
      <c r="H2" s="26">
        <v>1</v>
      </c>
      <c r="I2" s="26"/>
      <c r="J2" s="73"/>
      <c r="K2" s="74"/>
    </row>
    <row r="3" spans="1:11" ht="12.75" customHeight="1">
      <c r="A3" s="56" t="s">
        <v>0</v>
      </c>
      <c r="B3" s="75" t="s">
        <v>1</v>
      </c>
      <c r="C3" s="56" t="s">
        <v>16</v>
      </c>
      <c r="D3" s="31" t="s">
        <v>19</v>
      </c>
      <c r="E3" s="32"/>
      <c r="F3" s="32"/>
      <c r="G3" s="32"/>
      <c r="H3" s="32"/>
      <c r="I3" s="33"/>
      <c r="J3" s="56" t="s">
        <v>2</v>
      </c>
      <c r="K3" s="9" t="s">
        <v>13</v>
      </c>
    </row>
    <row r="4" spans="1:11" ht="12.75">
      <c r="A4" s="57"/>
      <c r="B4" s="76"/>
      <c r="C4" s="57"/>
      <c r="D4" s="2">
        <v>45075</v>
      </c>
      <c r="E4" s="2">
        <f>D4+7</f>
        <v>45082</v>
      </c>
      <c r="F4" s="46">
        <f>E4+7</f>
        <v>45089</v>
      </c>
      <c r="G4" s="2">
        <f>F4+7</f>
        <v>45096</v>
      </c>
      <c r="H4" s="2"/>
      <c r="I4" s="2"/>
      <c r="J4" s="57"/>
      <c r="K4" s="9" t="s">
        <v>14</v>
      </c>
    </row>
    <row r="5" spans="1:11" s="24" customFormat="1" ht="12.75" customHeight="1">
      <c r="A5" s="25">
        <v>1</v>
      </c>
      <c r="B5" s="53" t="s">
        <v>37</v>
      </c>
      <c r="C5" s="36">
        <f aca="true" t="shared" si="0" ref="C5:C21">COUNTIF(D5:H5,"&lt;&gt;")</f>
        <v>2</v>
      </c>
      <c r="D5" s="47">
        <v>58.5</v>
      </c>
      <c r="E5" s="36">
        <v>67.5</v>
      </c>
      <c r="F5" s="34"/>
      <c r="G5" s="41"/>
      <c r="H5" s="36"/>
      <c r="I5" s="36"/>
      <c r="J5" s="36">
        <f aca="true" t="shared" si="1" ref="J5:J19">SUM(D5:H5)</f>
        <v>126</v>
      </c>
      <c r="K5" s="23">
        <f>J5/C5</f>
        <v>63</v>
      </c>
    </row>
    <row r="6" spans="1:11" s="24" customFormat="1" ht="12.75">
      <c r="A6" s="25">
        <f aca="true" t="shared" si="2" ref="A6:A21">A5+1</f>
        <v>2</v>
      </c>
      <c r="B6" s="53" t="s">
        <v>36</v>
      </c>
      <c r="C6" s="36">
        <f t="shared" si="0"/>
        <v>2</v>
      </c>
      <c r="D6" s="47">
        <v>51.5</v>
      </c>
      <c r="E6" s="36">
        <v>46</v>
      </c>
      <c r="F6" s="34"/>
      <c r="G6" s="41"/>
      <c r="H6" s="36"/>
      <c r="I6" s="36"/>
      <c r="J6" s="36">
        <f t="shared" si="1"/>
        <v>97.5</v>
      </c>
      <c r="K6" s="23">
        <f aca="true" t="shared" si="3" ref="K6:K14">J6/C6</f>
        <v>48.75</v>
      </c>
    </row>
    <row r="7" spans="1:11" s="24" customFormat="1" ht="12.75">
      <c r="A7" s="25">
        <f t="shared" si="2"/>
        <v>3</v>
      </c>
      <c r="B7" s="55" t="s">
        <v>33</v>
      </c>
      <c r="C7" s="36">
        <f t="shared" si="0"/>
        <v>2</v>
      </c>
      <c r="D7" s="47">
        <v>51.5</v>
      </c>
      <c r="E7" s="36" t="s">
        <v>61</v>
      </c>
      <c r="F7" s="34"/>
      <c r="G7" s="41"/>
      <c r="H7" s="36"/>
      <c r="I7" s="36"/>
      <c r="J7" s="36">
        <f t="shared" si="1"/>
        <v>51.5</v>
      </c>
      <c r="K7" s="23">
        <f t="shared" si="3"/>
        <v>25.75</v>
      </c>
    </row>
    <row r="8" spans="1:11" s="24" customFormat="1" ht="12" customHeight="1">
      <c r="A8" s="25">
        <f t="shared" si="2"/>
        <v>4</v>
      </c>
      <c r="B8" s="53" t="s">
        <v>39</v>
      </c>
      <c r="C8" s="36">
        <f t="shared" si="0"/>
        <v>1</v>
      </c>
      <c r="D8" s="36">
        <v>51</v>
      </c>
      <c r="E8" s="36"/>
      <c r="F8" s="34"/>
      <c r="G8" s="41"/>
      <c r="H8" s="36"/>
      <c r="I8" s="36"/>
      <c r="J8" s="36">
        <f t="shared" si="1"/>
        <v>51</v>
      </c>
      <c r="K8" s="23">
        <f t="shared" si="3"/>
        <v>51</v>
      </c>
    </row>
    <row r="9" spans="1:11" s="24" customFormat="1" ht="12.75">
      <c r="A9" s="25">
        <f t="shared" si="2"/>
        <v>5</v>
      </c>
      <c r="B9" s="52" t="s">
        <v>32</v>
      </c>
      <c r="C9" s="36">
        <f t="shared" si="0"/>
        <v>2</v>
      </c>
      <c r="D9" s="47">
        <v>49.5</v>
      </c>
      <c r="E9" s="36">
        <v>51.5</v>
      </c>
      <c r="F9" s="34"/>
      <c r="G9" s="41"/>
      <c r="H9" s="36"/>
      <c r="I9" s="36"/>
      <c r="J9" s="36">
        <f t="shared" si="1"/>
        <v>101</v>
      </c>
      <c r="K9" s="23">
        <f t="shared" si="3"/>
        <v>50.5</v>
      </c>
    </row>
    <row r="10" spans="1:11" s="24" customFormat="1" ht="12.75">
      <c r="A10" s="25">
        <f t="shared" si="2"/>
        <v>6</v>
      </c>
      <c r="B10" s="55" t="s">
        <v>31</v>
      </c>
      <c r="C10" s="36">
        <f t="shared" si="0"/>
        <v>2</v>
      </c>
      <c r="D10" s="47">
        <v>43.8</v>
      </c>
      <c r="E10" s="36">
        <v>48.5</v>
      </c>
      <c r="F10" s="34"/>
      <c r="G10" s="41"/>
      <c r="H10" s="36"/>
      <c r="I10" s="36"/>
      <c r="J10" s="36">
        <f t="shared" si="1"/>
        <v>92.3</v>
      </c>
      <c r="K10" s="23">
        <f t="shared" si="3"/>
        <v>46.15</v>
      </c>
    </row>
    <row r="11" spans="1:11" s="24" customFormat="1" ht="12.75">
      <c r="A11" s="25">
        <f t="shared" si="2"/>
        <v>7</v>
      </c>
      <c r="B11" s="53" t="s">
        <v>42</v>
      </c>
      <c r="C11" s="36">
        <f t="shared" si="0"/>
        <v>1</v>
      </c>
      <c r="D11" s="36">
        <v>41.5</v>
      </c>
      <c r="E11" s="36"/>
      <c r="F11" s="34"/>
      <c r="G11" s="41"/>
      <c r="H11" s="36"/>
      <c r="I11" s="36"/>
      <c r="J11" s="36">
        <f t="shared" si="1"/>
        <v>41.5</v>
      </c>
      <c r="K11" s="23">
        <f t="shared" si="3"/>
        <v>41.5</v>
      </c>
    </row>
    <row r="12" spans="1:11" s="24" customFormat="1" ht="12.75">
      <c r="A12" s="25">
        <f t="shared" si="2"/>
        <v>8</v>
      </c>
      <c r="B12" s="52" t="s">
        <v>44</v>
      </c>
      <c r="C12" s="36">
        <f t="shared" si="0"/>
        <v>1</v>
      </c>
      <c r="D12" s="47">
        <v>41</v>
      </c>
      <c r="E12" s="36"/>
      <c r="F12" s="34"/>
      <c r="G12" s="41"/>
      <c r="H12" s="36"/>
      <c r="I12" s="36"/>
      <c r="J12" s="36">
        <f t="shared" si="1"/>
        <v>41</v>
      </c>
      <c r="K12" s="23">
        <f t="shared" si="3"/>
        <v>41</v>
      </c>
    </row>
    <row r="13" spans="1:11" s="24" customFormat="1" ht="12.75">
      <c r="A13" s="25">
        <f t="shared" si="2"/>
        <v>9</v>
      </c>
      <c r="B13" s="54" t="s">
        <v>35</v>
      </c>
      <c r="C13" s="36">
        <f t="shared" si="0"/>
        <v>2</v>
      </c>
      <c r="D13" s="47">
        <v>40.5</v>
      </c>
      <c r="E13" s="36">
        <v>35.5</v>
      </c>
      <c r="F13" s="34"/>
      <c r="G13" s="41"/>
      <c r="H13" s="36"/>
      <c r="I13" s="36"/>
      <c r="J13" s="36">
        <f t="shared" si="1"/>
        <v>76</v>
      </c>
      <c r="K13" s="23">
        <f t="shared" si="3"/>
        <v>38</v>
      </c>
    </row>
    <row r="14" spans="1:11" s="24" customFormat="1" ht="12.75">
      <c r="A14" s="25">
        <f t="shared" si="2"/>
        <v>10</v>
      </c>
      <c r="B14" s="55" t="s">
        <v>47</v>
      </c>
      <c r="C14" s="36">
        <f t="shared" si="0"/>
        <v>2</v>
      </c>
      <c r="D14" s="47">
        <v>39.5</v>
      </c>
      <c r="E14" s="36">
        <v>34.5</v>
      </c>
      <c r="F14" s="34"/>
      <c r="G14" s="41"/>
      <c r="H14" s="36"/>
      <c r="I14" s="36"/>
      <c r="J14" s="36">
        <f t="shared" si="1"/>
        <v>74</v>
      </c>
      <c r="K14" s="23">
        <f t="shared" si="3"/>
        <v>37</v>
      </c>
    </row>
    <row r="15" spans="1:11" s="24" customFormat="1" ht="12.75">
      <c r="A15" s="25">
        <f t="shared" si="2"/>
        <v>11</v>
      </c>
      <c r="B15" s="53" t="s">
        <v>41</v>
      </c>
      <c r="C15" s="36">
        <f t="shared" si="0"/>
        <v>1</v>
      </c>
      <c r="D15" s="47">
        <v>29</v>
      </c>
      <c r="E15" s="36"/>
      <c r="F15" s="34"/>
      <c r="G15" s="41"/>
      <c r="H15" s="36"/>
      <c r="I15" s="36"/>
      <c r="J15" s="36">
        <f t="shared" si="1"/>
        <v>29</v>
      </c>
      <c r="K15" s="23">
        <f>J15/C15</f>
        <v>29</v>
      </c>
    </row>
    <row r="16" spans="1:11" s="24" customFormat="1" ht="12.75">
      <c r="A16" s="25">
        <f t="shared" si="2"/>
        <v>12</v>
      </c>
      <c r="B16" s="53" t="s">
        <v>55</v>
      </c>
      <c r="C16" s="36">
        <f t="shared" si="0"/>
        <v>1</v>
      </c>
      <c r="D16" s="47"/>
      <c r="E16" s="36">
        <v>32</v>
      </c>
      <c r="F16" s="34"/>
      <c r="G16" s="41"/>
      <c r="H16" s="36"/>
      <c r="I16" s="36"/>
      <c r="J16" s="36">
        <f aca="true" t="shared" si="4" ref="J16:J21">SUM(D16:H16)</f>
        <v>32</v>
      </c>
      <c r="K16" s="23">
        <f aca="true" t="shared" si="5" ref="K16:K21">J16/C16</f>
        <v>32</v>
      </c>
    </row>
    <row r="17" spans="1:11" s="24" customFormat="1" ht="12.75">
      <c r="A17" s="25">
        <f t="shared" si="2"/>
        <v>13</v>
      </c>
      <c r="B17" s="53" t="s">
        <v>60</v>
      </c>
      <c r="C17" s="36">
        <f t="shared" si="0"/>
        <v>1</v>
      </c>
      <c r="D17" s="47"/>
      <c r="E17" s="36">
        <v>40.5</v>
      </c>
      <c r="F17" s="34"/>
      <c r="G17" s="41"/>
      <c r="H17" s="36"/>
      <c r="I17" s="36"/>
      <c r="J17" s="36">
        <f t="shared" si="4"/>
        <v>40.5</v>
      </c>
      <c r="K17" s="23">
        <f t="shared" si="5"/>
        <v>40.5</v>
      </c>
    </row>
    <row r="18" spans="1:11" s="24" customFormat="1" ht="12.75">
      <c r="A18" s="25">
        <f t="shared" si="2"/>
        <v>14</v>
      </c>
      <c r="B18" s="53" t="s">
        <v>59</v>
      </c>
      <c r="C18" s="36">
        <f t="shared" si="0"/>
        <v>1</v>
      </c>
      <c r="D18" s="47"/>
      <c r="E18" s="36">
        <v>43</v>
      </c>
      <c r="F18" s="34"/>
      <c r="G18" s="41"/>
      <c r="H18" s="36"/>
      <c r="I18" s="36"/>
      <c r="J18" s="36">
        <f t="shared" si="4"/>
        <v>43</v>
      </c>
      <c r="K18" s="23">
        <f t="shared" si="5"/>
        <v>43</v>
      </c>
    </row>
    <row r="19" spans="1:11" s="24" customFormat="1" ht="12.75">
      <c r="A19" s="25">
        <f t="shared" si="2"/>
        <v>15</v>
      </c>
      <c r="B19" s="52" t="s">
        <v>40</v>
      </c>
      <c r="C19" s="36">
        <f t="shared" si="0"/>
        <v>1</v>
      </c>
      <c r="D19" s="47">
        <v>19.5</v>
      </c>
      <c r="E19" s="36"/>
      <c r="F19" s="34"/>
      <c r="G19" s="41"/>
      <c r="H19" s="36"/>
      <c r="I19" s="36"/>
      <c r="J19" s="36">
        <f t="shared" si="4"/>
        <v>19.5</v>
      </c>
      <c r="K19" s="23">
        <f t="shared" si="5"/>
        <v>19.5</v>
      </c>
    </row>
    <row r="20" spans="1:11" s="24" customFormat="1" ht="13.5" customHeight="1">
      <c r="A20" s="25">
        <f t="shared" si="2"/>
        <v>16</v>
      </c>
      <c r="B20" s="40" t="s">
        <v>50</v>
      </c>
      <c r="C20" s="36">
        <f t="shared" si="0"/>
        <v>1</v>
      </c>
      <c r="D20" s="47"/>
      <c r="E20" s="36">
        <v>61.5</v>
      </c>
      <c r="F20" s="34"/>
      <c r="G20" s="41"/>
      <c r="H20" s="36"/>
      <c r="I20" s="36"/>
      <c r="J20" s="36">
        <f t="shared" si="4"/>
        <v>61.5</v>
      </c>
      <c r="K20" s="23">
        <f t="shared" si="5"/>
        <v>61.5</v>
      </c>
    </row>
    <row r="21" spans="1:11" s="24" customFormat="1" ht="13.5" customHeight="1">
      <c r="A21" s="25">
        <f t="shared" si="2"/>
        <v>17</v>
      </c>
      <c r="B21" s="40" t="s">
        <v>58</v>
      </c>
      <c r="C21" s="36">
        <f t="shared" si="0"/>
        <v>1</v>
      </c>
      <c r="D21" s="47"/>
      <c r="E21" s="43">
        <v>44</v>
      </c>
      <c r="F21" s="34"/>
      <c r="G21" s="41"/>
      <c r="H21" s="36"/>
      <c r="I21" s="36"/>
      <c r="J21" s="36">
        <f t="shared" si="4"/>
        <v>44</v>
      </c>
      <c r="K21" s="23">
        <f t="shared" si="5"/>
        <v>44</v>
      </c>
    </row>
    <row r="22" spans="1:11" ht="12.75">
      <c r="A22" s="61" t="s">
        <v>34</v>
      </c>
      <c r="B22" s="62"/>
      <c r="C22" s="62"/>
      <c r="D22" s="62"/>
      <c r="E22" s="62"/>
      <c r="F22" s="63"/>
      <c r="G22" s="62"/>
      <c r="H22" s="62"/>
      <c r="I22" s="62"/>
      <c r="J22" s="62"/>
      <c r="K22" s="64"/>
    </row>
    <row r="23" spans="1:11" ht="12.7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2.75">
      <c r="A24" s="60" t="s">
        <v>9</v>
      </c>
      <c r="B24" s="59" t="s">
        <v>11</v>
      </c>
      <c r="C24" s="7" t="s">
        <v>8</v>
      </c>
      <c r="D24" s="9">
        <f>SUM(D5:D21)/D26</f>
        <v>43.06666666666666</v>
      </c>
      <c r="E24" s="9">
        <f>SUM(E5:E21)/E26</f>
        <v>42.041666666666664</v>
      </c>
      <c r="F24" s="35"/>
      <c r="G24" s="37"/>
      <c r="H24" s="37"/>
      <c r="I24" s="9"/>
      <c r="J24" s="4"/>
      <c r="K24" s="16"/>
    </row>
    <row r="25" spans="1:11" ht="12.75">
      <c r="A25" s="60"/>
      <c r="B25" s="59"/>
      <c r="C25" s="8" t="s">
        <v>12</v>
      </c>
      <c r="D25" s="9">
        <f>MAX(D5:D21)</f>
        <v>58.5</v>
      </c>
      <c r="E25" s="9">
        <f>MAX(E5:E21)</f>
        <v>67.5</v>
      </c>
      <c r="F25" s="35"/>
      <c r="G25" s="37"/>
      <c r="H25" s="37"/>
      <c r="I25" s="9"/>
      <c r="J25" s="14"/>
      <c r="K25" s="15"/>
    </row>
    <row r="26" spans="1:11" ht="12.75">
      <c r="A26" s="60"/>
      <c r="B26" s="59"/>
      <c r="C26" s="11" t="s">
        <v>13</v>
      </c>
      <c r="D26" s="12">
        <f>COUNTIF(D5:D21,"&lt;&gt;")</f>
        <v>12</v>
      </c>
      <c r="E26" s="12">
        <f>COUNTIF(E5:E21,"&lt;&gt;")</f>
        <v>12</v>
      </c>
      <c r="F26" s="35"/>
      <c r="G26" s="38"/>
      <c r="H26" s="38"/>
      <c r="I26" s="12"/>
      <c r="J26" s="16"/>
      <c r="K26" s="15"/>
    </row>
    <row r="27" spans="1:11" ht="12.75">
      <c r="A27" s="60"/>
      <c r="B27" s="58" t="s">
        <v>10</v>
      </c>
      <c r="C27" s="3" t="s">
        <v>3</v>
      </c>
      <c r="D27" s="6" t="s">
        <v>26</v>
      </c>
      <c r="E27" s="6" t="s">
        <v>26</v>
      </c>
      <c r="F27" s="35"/>
      <c r="G27" s="39"/>
      <c r="H27" s="39"/>
      <c r="I27" s="6"/>
      <c r="J27" s="17"/>
      <c r="K27" s="42"/>
    </row>
    <row r="28" spans="1:11" ht="12.75">
      <c r="A28" s="60"/>
      <c r="B28" s="58"/>
      <c r="C28" s="3" t="s">
        <v>4</v>
      </c>
      <c r="D28" s="6" t="s">
        <v>28</v>
      </c>
      <c r="E28" s="6" t="s">
        <v>28</v>
      </c>
      <c r="F28" s="35"/>
      <c r="G28" s="39"/>
      <c r="H28" s="39"/>
      <c r="I28" s="6"/>
      <c r="J28" s="18"/>
      <c r="K28" s="19"/>
    </row>
    <row r="29" spans="1:11" ht="12.75">
      <c r="A29" s="60"/>
      <c r="B29" s="58"/>
      <c r="C29" s="3" t="s">
        <v>5</v>
      </c>
      <c r="D29" s="6" t="s">
        <v>48</v>
      </c>
      <c r="E29" s="6" t="s">
        <v>62</v>
      </c>
      <c r="F29" s="35"/>
      <c r="G29" s="39"/>
      <c r="H29" s="39"/>
      <c r="I29" s="6"/>
      <c r="J29" s="18"/>
      <c r="K29" s="19"/>
    </row>
    <row r="30" spans="1:11" ht="12.75" customHeight="1">
      <c r="A30" s="60"/>
      <c r="B30" s="58"/>
      <c r="C30" s="3" t="s">
        <v>6</v>
      </c>
      <c r="D30" s="6" t="s">
        <v>29</v>
      </c>
      <c r="E30" s="6" t="s">
        <v>29</v>
      </c>
      <c r="F30" s="35"/>
      <c r="G30" s="39"/>
      <c r="H30" s="39"/>
      <c r="I30" s="6"/>
      <c r="J30" s="18"/>
      <c r="K30" s="19"/>
    </row>
    <row r="31" spans="1:11" s="5" customFormat="1" ht="12.75" customHeight="1">
      <c r="A31" s="60"/>
      <c r="B31" s="58"/>
      <c r="C31" s="3" t="s">
        <v>7</v>
      </c>
      <c r="D31" s="6" t="s">
        <v>27</v>
      </c>
      <c r="E31" s="6" t="s">
        <v>27</v>
      </c>
      <c r="F31" s="35"/>
      <c r="G31" s="39"/>
      <c r="H31" s="39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7:B31"/>
    <mergeCell ref="B24:B26"/>
    <mergeCell ref="A24:A31"/>
    <mergeCell ref="A22:K2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3">
      <selection activeCell="A28" sqref="A28:A38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7" t="s">
        <v>23</v>
      </c>
      <c r="B1" s="77"/>
      <c r="C1" s="77"/>
      <c r="D1" s="77"/>
      <c r="E1" s="77"/>
      <c r="F1" s="77"/>
    </row>
    <row r="2" spans="1:6" ht="12.75">
      <c r="A2" s="78">
        <v>45074</v>
      </c>
      <c r="B2" s="79"/>
      <c r="C2" s="79"/>
      <c r="D2" s="78">
        <v>45074</v>
      </c>
      <c r="E2" s="79"/>
      <c r="F2" s="79"/>
    </row>
    <row r="3" spans="1:6" ht="12.75">
      <c r="A3" s="79" t="s">
        <v>17</v>
      </c>
      <c r="B3" s="79"/>
      <c r="C3" s="79"/>
      <c r="D3" s="79" t="s">
        <v>18</v>
      </c>
      <c r="E3" s="79"/>
      <c r="F3" s="79"/>
    </row>
    <row r="4" spans="1:6" ht="12.75">
      <c r="A4" s="30" t="s">
        <v>30</v>
      </c>
      <c r="B4" s="30" t="s">
        <v>20</v>
      </c>
      <c r="C4" s="30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9" t="s">
        <v>33</v>
      </c>
      <c r="B5" s="50">
        <v>1000012</v>
      </c>
      <c r="C5" s="49">
        <f aca="true" t="shared" si="0" ref="C5:C16">ABS(1300000-B5)</f>
        <v>299988</v>
      </c>
      <c r="D5" s="49" t="s">
        <v>31</v>
      </c>
      <c r="E5" s="50">
        <v>23800</v>
      </c>
      <c r="F5" s="49">
        <f aca="true" t="shared" si="1" ref="F5:F16">ABS(25849-E5)</f>
        <v>2049</v>
      </c>
    </row>
    <row r="6" spans="1:6" ht="15">
      <c r="A6" s="51" t="s">
        <v>35</v>
      </c>
      <c r="B6" s="36">
        <v>1000000</v>
      </c>
      <c r="C6" s="44">
        <f t="shared" si="0"/>
        <v>300000</v>
      </c>
      <c r="D6" s="48" t="s">
        <v>44</v>
      </c>
      <c r="E6" s="45">
        <v>28000</v>
      </c>
      <c r="F6" s="44">
        <f t="shared" si="1"/>
        <v>2151</v>
      </c>
    </row>
    <row r="7" spans="1:11" ht="15">
      <c r="A7" s="48" t="s">
        <v>32</v>
      </c>
      <c r="B7" s="45">
        <v>650000</v>
      </c>
      <c r="C7" s="44">
        <f t="shared" si="0"/>
        <v>650000</v>
      </c>
      <c r="D7" s="40" t="s">
        <v>36</v>
      </c>
      <c r="E7" s="45">
        <v>23500</v>
      </c>
      <c r="F7" s="44">
        <f t="shared" si="1"/>
        <v>2349</v>
      </c>
      <c r="K7" s="29"/>
    </row>
    <row r="8" spans="1:11" ht="15">
      <c r="A8" s="40" t="s">
        <v>36</v>
      </c>
      <c r="B8" s="45">
        <v>2126000</v>
      </c>
      <c r="C8" s="44">
        <f t="shared" si="0"/>
        <v>826000</v>
      </c>
      <c r="D8" s="40" t="s">
        <v>37</v>
      </c>
      <c r="E8" s="45">
        <v>23000</v>
      </c>
      <c r="F8" s="44">
        <f t="shared" si="1"/>
        <v>2849</v>
      </c>
      <c r="K8" s="29"/>
    </row>
    <row r="9" spans="1:11" ht="15">
      <c r="A9" s="40" t="s">
        <v>39</v>
      </c>
      <c r="B9" s="45">
        <v>125000</v>
      </c>
      <c r="C9" s="44">
        <f t="shared" si="0"/>
        <v>1175000</v>
      </c>
      <c r="D9" s="40" t="s">
        <v>39</v>
      </c>
      <c r="E9" s="45">
        <v>21862</v>
      </c>
      <c r="F9" s="44">
        <f t="shared" si="1"/>
        <v>3987</v>
      </c>
      <c r="K9" s="29"/>
    </row>
    <row r="10" spans="1:11" ht="15">
      <c r="A10" s="40" t="s">
        <v>37</v>
      </c>
      <c r="B10" s="45">
        <v>60000</v>
      </c>
      <c r="C10" s="44">
        <f t="shared" si="0"/>
        <v>1240000</v>
      </c>
      <c r="D10" s="44" t="s">
        <v>33</v>
      </c>
      <c r="E10" s="45">
        <v>29871</v>
      </c>
      <c r="F10" s="44">
        <f t="shared" si="1"/>
        <v>4022</v>
      </c>
      <c r="K10" s="29"/>
    </row>
    <row r="11" spans="1:11" ht="15">
      <c r="A11" s="48" t="s">
        <v>31</v>
      </c>
      <c r="B11" s="45">
        <v>10000</v>
      </c>
      <c r="C11" s="44">
        <f t="shared" si="0"/>
        <v>1290000</v>
      </c>
      <c r="D11" s="48" t="s">
        <v>32</v>
      </c>
      <c r="E11" s="45">
        <v>21000</v>
      </c>
      <c r="F11" s="44">
        <f t="shared" si="1"/>
        <v>4849</v>
      </c>
      <c r="K11" s="29"/>
    </row>
    <row r="12" spans="1:11" ht="15">
      <c r="A12" s="48" t="s">
        <v>40</v>
      </c>
      <c r="B12" s="45">
        <v>276</v>
      </c>
      <c r="C12" s="44">
        <f t="shared" si="0"/>
        <v>1299724</v>
      </c>
      <c r="D12" s="44" t="s">
        <v>38</v>
      </c>
      <c r="E12" s="45">
        <v>16432</v>
      </c>
      <c r="F12" s="44">
        <f t="shared" si="1"/>
        <v>9417</v>
      </c>
      <c r="K12" s="29"/>
    </row>
    <row r="13" spans="1:11" ht="15">
      <c r="A13" s="40" t="s">
        <v>41</v>
      </c>
      <c r="B13" s="45">
        <v>2</v>
      </c>
      <c r="C13" s="44">
        <f t="shared" si="0"/>
        <v>1299998</v>
      </c>
      <c r="D13" s="51" t="s">
        <v>35</v>
      </c>
      <c r="E13" s="45">
        <v>39000</v>
      </c>
      <c r="F13" s="44">
        <f t="shared" si="1"/>
        <v>13151</v>
      </c>
      <c r="K13" s="29"/>
    </row>
    <row r="14" spans="1:11" ht="15">
      <c r="A14" s="44" t="s">
        <v>38</v>
      </c>
      <c r="B14" s="45">
        <v>10200000</v>
      </c>
      <c r="C14" s="44">
        <f t="shared" si="0"/>
        <v>8900000</v>
      </c>
      <c r="D14" s="40" t="s">
        <v>41</v>
      </c>
      <c r="E14" s="45">
        <v>12001</v>
      </c>
      <c r="F14" s="44">
        <f t="shared" si="1"/>
        <v>13848</v>
      </c>
      <c r="K14" s="29"/>
    </row>
    <row r="15" spans="1:11" ht="15">
      <c r="A15" s="48" t="s">
        <v>43</v>
      </c>
      <c r="B15" s="45">
        <v>13000000</v>
      </c>
      <c r="C15" s="44">
        <f t="shared" si="0"/>
        <v>11700000</v>
      </c>
      <c r="D15" s="48" t="s">
        <v>40</v>
      </c>
      <c r="E15" s="45">
        <v>2500</v>
      </c>
      <c r="F15" s="44">
        <f t="shared" si="1"/>
        <v>23349</v>
      </c>
      <c r="K15" s="29"/>
    </row>
    <row r="16" spans="1:11" ht="15">
      <c r="A16" s="40" t="s">
        <v>42</v>
      </c>
      <c r="B16" s="45">
        <v>17000000</v>
      </c>
      <c r="C16" s="44">
        <f t="shared" si="0"/>
        <v>15700000</v>
      </c>
      <c r="D16" s="40" t="s">
        <v>42</v>
      </c>
      <c r="E16" s="45">
        <v>80000</v>
      </c>
      <c r="F16" s="44">
        <f t="shared" si="1"/>
        <v>54151</v>
      </c>
      <c r="K16" s="29"/>
    </row>
    <row r="17" spans="1:11" ht="15">
      <c r="A17" s="40"/>
      <c r="B17" s="45"/>
      <c r="C17" s="44"/>
      <c r="D17" s="40"/>
      <c r="E17" s="45"/>
      <c r="F17" s="44"/>
      <c r="K17" s="29"/>
    </row>
    <row r="18" spans="1:11" ht="15">
      <c r="A18" s="40"/>
      <c r="B18" s="36"/>
      <c r="C18" s="44"/>
      <c r="D18" s="40"/>
      <c r="E18" s="45"/>
      <c r="F18" s="44"/>
      <c r="K18" s="29"/>
    </row>
    <row r="19" spans="1:6" ht="12.75" customHeight="1">
      <c r="A19" s="86" t="s">
        <v>22</v>
      </c>
      <c r="B19" s="87"/>
      <c r="C19" s="87"/>
      <c r="D19" s="87"/>
      <c r="E19" s="87"/>
      <c r="F19" s="88"/>
    </row>
    <row r="20" spans="1:6" ht="12.75">
      <c r="A20" s="89" t="s">
        <v>24</v>
      </c>
      <c r="B20" s="90"/>
      <c r="C20" s="91"/>
      <c r="D20" s="89" t="s">
        <v>25</v>
      </c>
      <c r="E20" s="90"/>
      <c r="F20" s="91"/>
    </row>
    <row r="21" spans="1:6" ht="12.75">
      <c r="A21" s="92"/>
      <c r="B21" s="93"/>
      <c r="C21" s="94"/>
      <c r="D21" s="92"/>
      <c r="E21" s="93"/>
      <c r="F21" s="94"/>
    </row>
    <row r="22" spans="1:6" ht="12.75">
      <c r="A22" s="80" t="s">
        <v>46</v>
      </c>
      <c r="B22" s="81"/>
      <c r="C22" s="82"/>
      <c r="D22" s="80" t="s">
        <v>45</v>
      </c>
      <c r="E22" s="81"/>
      <c r="F22" s="82"/>
    </row>
    <row r="23" spans="1:6" ht="39.75" customHeight="1">
      <c r="A23" s="83"/>
      <c r="B23" s="84"/>
      <c r="C23" s="85"/>
      <c r="D23" s="83"/>
      <c r="E23" s="84"/>
      <c r="F23" s="85"/>
    </row>
    <row r="24" spans="1:6" ht="12.75">
      <c r="A24" s="77" t="s">
        <v>23</v>
      </c>
      <c r="B24" s="77"/>
      <c r="C24" s="77"/>
      <c r="D24" s="77"/>
      <c r="E24" s="77"/>
      <c r="F24" s="77"/>
    </row>
    <row r="25" spans="1:6" ht="12.75">
      <c r="A25" s="78">
        <v>44788</v>
      </c>
      <c r="B25" s="79"/>
      <c r="C25" s="79"/>
      <c r="D25" s="78">
        <v>44788</v>
      </c>
      <c r="E25" s="79"/>
      <c r="F25" s="79"/>
    </row>
    <row r="26" spans="1:6" ht="12.75">
      <c r="A26" s="79" t="s">
        <v>17</v>
      </c>
      <c r="B26" s="79"/>
      <c r="C26" s="79"/>
      <c r="D26" s="79" t="s">
        <v>18</v>
      </c>
      <c r="E26" s="79"/>
      <c r="F26" s="79"/>
    </row>
    <row r="27" spans="1:6" ht="15">
      <c r="A27" s="95" t="s">
        <v>30</v>
      </c>
      <c r="B27" s="95" t="s">
        <v>20</v>
      </c>
      <c r="C27" s="95" t="s">
        <v>21</v>
      </c>
      <c r="D27" s="30" t="s">
        <v>30</v>
      </c>
      <c r="E27" s="30" t="s">
        <v>20</v>
      </c>
      <c r="F27" s="30" t="s">
        <v>21</v>
      </c>
    </row>
    <row r="28" spans="1:6" ht="15">
      <c r="A28" s="97" t="s">
        <v>53</v>
      </c>
      <c r="B28" s="97">
        <v>226</v>
      </c>
      <c r="C28" s="97">
        <f>ABS(220-B28)</f>
        <v>6</v>
      </c>
      <c r="D28" s="97" t="s">
        <v>55</v>
      </c>
      <c r="E28" s="50">
        <v>850</v>
      </c>
      <c r="F28" s="49">
        <f>ABS(850-E28)</f>
        <v>0</v>
      </c>
    </row>
    <row r="29" spans="1:6" ht="15">
      <c r="A29" s="95" t="s">
        <v>32</v>
      </c>
      <c r="B29" s="95">
        <v>210</v>
      </c>
      <c r="C29" s="95">
        <f>ABS(220-B29)</f>
        <v>10</v>
      </c>
      <c r="D29" s="96" t="s">
        <v>50</v>
      </c>
      <c r="E29" s="45">
        <v>808</v>
      </c>
      <c r="F29" s="44">
        <f>ABS(850-E29)</f>
        <v>42</v>
      </c>
    </row>
    <row r="30" spans="1:6" ht="15">
      <c r="A30" s="95" t="s">
        <v>52</v>
      </c>
      <c r="B30" s="95">
        <v>236</v>
      </c>
      <c r="C30" s="95">
        <f>ABS(220-B30)</f>
        <v>16</v>
      </c>
      <c r="D30" s="96" t="s">
        <v>52</v>
      </c>
      <c r="E30" s="45">
        <v>896</v>
      </c>
      <c r="F30" s="44">
        <f>ABS(850-E30)</f>
        <v>46</v>
      </c>
    </row>
    <row r="31" spans="1:6" ht="15">
      <c r="A31" s="95" t="s">
        <v>35</v>
      </c>
      <c r="B31" s="95">
        <v>178</v>
      </c>
      <c r="C31" s="95">
        <f>ABS(220-B31)</f>
        <v>42</v>
      </c>
      <c r="D31" s="96" t="s">
        <v>53</v>
      </c>
      <c r="E31" s="45">
        <v>580</v>
      </c>
      <c r="F31" s="44">
        <f>ABS(850-E31)</f>
        <v>270</v>
      </c>
    </row>
    <row r="32" spans="1:6" ht="15">
      <c r="A32" s="95" t="s">
        <v>37</v>
      </c>
      <c r="B32" s="95">
        <v>150</v>
      </c>
      <c r="C32" s="95">
        <f>ABS(220-B32)</f>
        <v>70</v>
      </c>
      <c r="D32" s="96" t="s">
        <v>38</v>
      </c>
      <c r="E32" s="45">
        <v>214</v>
      </c>
      <c r="F32" s="44">
        <f>ABS(850-E32)</f>
        <v>636</v>
      </c>
    </row>
    <row r="33" spans="1:6" ht="15">
      <c r="A33" s="95" t="s">
        <v>38</v>
      </c>
      <c r="B33" s="95">
        <v>132</v>
      </c>
      <c r="C33" s="95">
        <f>ABS(220-B33)</f>
        <v>88</v>
      </c>
      <c r="D33" s="96" t="s">
        <v>31</v>
      </c>
      <c r="E33" s="45">
        <v>200</v>
      </c>
      <c r="F33" s="44">
        <f>ABS(850-E33)</f>
        <v>650</v>
      </c>
    </row>
    <row r="34" spans="1:6" ht="15">
      <c r="A34" s="95" t="s">
        <v>55</v>
      </c>
      <c r="B34" s="95">
        <v>127</v>
      </c>
      <c r="C34" s="95">
        <f>ABS(220-B34)</f>
        <v>93</v>
      </c>
      <c r="D34" s="96" t="s">
        <v>54</v>
      </c>
      <c r="E34" s="45">
        <v>120</v>
      </c>
      <c r="F34" s="44">
        <f>ABS(850-E34)</f>
        <v>730</v>
      </c>
    </row>
    <row r="35" spans="1:6" ht="15">
      <c r="A35" s="95" t="s">
        <v>50</v>
      </c>
      <c r="B35" s="95">
        <v>380</v>
      </c>
      <c r="C35" s="95">
        <f>ABS(220-B35)</f>
        <v>160</v>
      </c>
      <c r="D35" s="96" t="s">
        <v>35</v>
      </c>
      <c r="E35" s="45">
        <v>52.7</v>
      </c>
      <c r="F35" s="44">
        <f>ABS(850-E35)</f>
        <v>797.3</v>
      </c>
    </row>
    <row r="36" spans="1:6" ht="15">
      <c r="A36" s="95" t="s">
        <v>31</v>
      </c>
      <c r="B36" s="95">
        <v>433</v>
      </c>
      <c r="C36" s="95">
        <f>ABS(220-B36)</f>
        <v>213</v>
      </c>
      <c r="D36" s="96" t="s">
        <v>51</v>
      </c>
      <c r="E36" s="45">
        <v>0</v>
      </c>
      <c r="F36" s="44">
        <f>ABS(850-E36)</f>
        <v>850</v>
      </c>
    </row>
    <row r="37" spans="1:6" ht="15">
      <c r="A37" s="95" t="s">
        <v>54</v>
      </c>
      <c r="B37" s="95">
        <v>0</v>
      </c>
      <c r="C37" s="95">
        <f>ABS(220-B37)</f>
        <v>220</v>
      </c>
      <c r="D37" s="96" t="s">
        <v>32</v>
      </c>
      <c r="E37" s="45">
        <v>4200</v>
      </c>
      <c r="F37" s="44">
        <f>ABS(850-E37)</f>
        <v>3350</v>
      </c>
    </row>
    <row r="38" spans="1:6" ht="15">
      <c r="A38" s="95" t="s">
        <v>51</v>
      </c>
      <c r="B38" s="95">
        <v>0</v>
      </c>
      <c r="C38" s="95">
        <f>ABS(220-B38)</f>
        <v>220</v>
      </c>
      <c r="D38" s="96" t="s">
        <v>37</v>
      </c>
      <c r="E38" s="45">
        <v>15000</v>
      </c>
      <c r="F38" s="44">
        <f>ABS(850-E38)</f>
        <v>14150</v>
      </c>
    </row>
    <row r="39" spans="1:6" ht="15">
      <c r="A39" s="95"/>
      <c r="B39" s="95"/>
      <c r="C39" s="95"/>
      <c r="D39" s="40"/>
      <c r="E39" s="45"/>
      <c r="F39" s="44"/>
    </row>
    <row r="40" spans="1:6" ht="15">
      <c r="A40" s="40"/>
      <c r="B40" s="45"/>
      <c r="C40" s="44"/>
      <c r="D40" s="40"/>
      <c r="E40" s="45"/>
      <c r="F40" s="44"/>
    </row>
    <row r="41" spans="1:6" ht="15">
      <c r="A41" s="40"/>
      <c r="B41" s="36"/>
      <c r="C41" s="44"/>
      <c r="D41" s="40"/>
      <c r="E41" s="45"/>
      <c r="F41" s="44"/>
    </row>
    <row r="42" spans="1:6" ht="12.75">
      <c r="A42" s="86" t="s">
        <v>22</v>
      </c>
      <c r="B42" s="87"/>
      <c r="C42" s="87"/>
      <c r="D42" s="87"/>
      <c r="E42" s="87"/>
      <c r="F42" s="88"/>
    </row>
    <row r="43" spans="1:6" ht="12.75">
      <c r="A43" s="89" t="s">
        <v>24</v>
      </c>
      <c r="B43" s="90"/>
      <c r="C43" s="91"/>
      <c r="D43" s="89" t="s">
        <v>25</v>
      </c>
      <c r="E43" s="90"/>
      <c r="F43" s="91"/>
    </row>
    <row r="44" spans="1:6" ht="12.75">
      <c r="A44" s="92"/>
      <c r="B44" s="93"/>
      <c r="C44" s="94"/>
      <c r="D44" s="92"/>
      <c r="E44" s="93"/>
      <c r="F44" s="94"/>
    </row>
    <row r="45" spans="1:6" ht="12.75">
      <c r="A45" s="80" t="s">
        <v>57</v>
      </c>
      <c r="B45" s="81"/>
      <c r="C45" s="82"/>
      <c r="D45" s="80" t="s">
        <v>56</v>
      </c>
      <c r="E45" s="81"/>
      <c r="F45" s="82"/>
    </row>
    <row r="46" spans="1:6" ht="12.75">
      <c r="A46" s="83"/>
      <c r="B46" s="84"/>
      <c r="C46" s="85"/>
      <c r="D46" s="83"/>
      <c r="E46" s="84"/>
      <c r="F46" s="85"/>
    </row>
  </sheetData>
  <sheetProtection/>
  <mergeCells count="20"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2023-06-05T20:36:41Z</dcterms:modified>
  <cp:category/>
  <cp:version/>
  <cp:contentType/>
  <cp:contentStatus/>
</cp:coreProperties>
</file>