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20" windowWidth="11355" windowHeight="8700" activeTab="0"/>
  </bookViews>
  <sheets>
    <sheet name="League Table" sheetId="1" r:id="rId1"/>
    <sheet name="Bonus Round Results" sheetId="2" r:id="rId2"/>
  </sheets>
  <definedNames/>
  <calcPr fullCalcOnLoad="1"/>
</workbook>
</file>

<file path=xl/sharedStrings.xml><?xml version="1.0" encoding="utf-8"?>
<sst xmlns="http://schemas.openxmlformats.org/spreadsheetml/2006/main" count="245" uniqueCount="80">
  <si>
    <t>League Position</t>
  </si>
  <si>
    <t>Team Name</t>
  </si>
  <si>
    <t>Total Points</t>
  </si>
  <si>
    <t>Round 1</t>
  </si>
  <si>
    <t>Round 2</t>
  </si>
  <si>
    <t>Round 3</t>
  </si>
  <si>
    <t>Round 4</t>
  </si>
  <si>
    <t>Round 5</t>
  </si>
  <si>
    <t>Av Score</t>
  </si>
  <si>
    <t>QUIZ STATS</t>
  </si>
  <si>
    <t>Quiz Subjects</t>
  </si>
  <si>
    <t>Statistics</t>
  </si>
  <si>
    <t>Winners Score</t>
  </si>
  <si>
    <t>Teams</t>
  </si>
  <si>
    <t>Average Score</t>
  </si>
  <si>
    <t>Week Number:</t>
  </si>
  <si>
    <t>Quizzes Played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</si>
  <si>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</si>
  <si>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</si>
  <si>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</si>
  <si>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</si>
  <si>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</si>
  <si>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</si>
  <si>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</si>
  <si>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Wipe out High</t>
  </si>
  <si>
    <t>Wipe Out Low</t>
  </si>
  <si>
    <t>MUSIC INTROS</t>
  </si>
  <si>
    <t>GENERAL KNOWLEDGE</t>
  </si>
  <si>
    <t>F&amp;D S&amp;L TV&amp;FIL,M</t>
  </si>
  <si>
    <t>S&amp;N H&amp;G A&amp;L</t>
  </si>
  <si>
    <t>TEAM NAME</t>
  </si>
  <si>
    <t>I AM SMARTICUS</t>
  </si>
  <si>
    <t>THREE SECOND MEMORY</t>
  </si>
  <si>
    <t>RONS RED</t>
  </si>
  <si>
    <t>* * * * * * * * * * CLICK ON TAB BELOW FOR BONUS ROUND RESULTS * * * * * * * * *</t>
  </si>
  <si>
    <t>RATE OUR QUAILS</t>
  </si>
  <si>
    <t>JUST TWO TITS (HELP)</t>
  </si>
  <si>
    <t>WHERES ASHLEY</t>
  </si>
  <si>
    <t>GET GGOUTY</t>
  </si>
  <si>
    <t>SETH</t>
  </si>
  <si>
    <t>GONNA LEAVE BE WE LOSE</t>
  </si>
  <si>
    <t>WORK RELATED  PEOPLE</t>
  </si>
  <si>
    <t>HELP</t>
  </si>
  <si>
    <t>OCTOPUSSY</t>
  </si>
  <si>
    <t>OCTOPOSSY</t>
  </si>
  <si>
    <t>OCTOPUSSY = 4</t>
  </si>
  <si>
    <r>
      <t>WHERES ASHLEY</t>
    </r>
    <r>
      <rPr>
        <b/>
        <sz val="10"/>
        <color indexed="10"/>
        <rFont val="Arial"/>
        <family val="2"/>
      </rPr>
      <t xml:space="preserve"> &amp; TITS </t>
    </r>
    <r>
      <rPr>
        <b/>
        <sz val="10"/>
        <color indexed="17"/>
        <rFont val="Arial"/>
        <family val="2"/>
      </rPr>
      <t>= 13</t>
    </r>
  </si>
  <si>
    <t>GET GOUTY</t>
  </si>
  <si>
    <t>FAMOUS FACES</t>
  </si>
  <si>
    <t>The Rutland &amp; Derby - Monday Night Quiz - Quiz League #104</t>
  </si>
  <si>
    <t>PICK N MIX</t>
  </si>
  <si>
    <t>DHALIWAI</t>
  </si>
  <si>
    <t>SCHOFIELDS TITS</t>
  </si>
  <si>
    <t>SENNECTUS</t>
  </si>
  <si>
    <t>THROT GOATS</t>
  </si>
  <si>
    <t>NATHANS 21ST</t>
  </si>
  <si>
    <t>GET GOUTY = 6</t>
  </si>
  <si>
    <r>
      <t xml:space="preserve">PICK N MIX </t>
    </r>
    <r>
      <rPr>
        <b/>
        <sz val="10"/>
        <color indexed="10"/>
        <rFont val="Arial"/>
        <family val="2"/>
      </rPr>
      <t>WHERES ASHLEY = 15</t>
    </r>
  </si>
  <si>
    <t>SENECTUS</t>
  </si>
  <si>
    <t>THROATS GOATS</t>
  </si>
  <si>
    <t>DHALIWAL</t>
  </si>
  <si>
    <t>DNF</t>
  </si>
  <si>
    <t>MISSING LETTERS</t>
  </si>
  <si>
    <t>RONS REDS</t>
  </si>
  <si>
    <t>QUIZ BIZZ</t>
  </si>
  <si>
    <t>CALL ME VANGO</t>
  </si>
  <si>
    <t>LGBQTS ON MY TITS</t>
  </si>
  <si>
    <t>SOCIAL CLUB</t>
  </si>
  <si>
    <t>SOCIAL CLUB = 2</t>
  </si>
  <si>
    <t>WHERES ASHLEY = 13</t>
  </si>
  <si>
    <t>QUI BIZZ</t>
  </si>
  <si>
    <t>LRWG</t>
  </si>
  <si>
    <t>QUIZ ON MY TUNGSTEN TENNISINE</t>
  </si>
  <si>
    <t>#22</t>
  </si>
  <si>
    <t>PORKCHOP</t>
  </si>
  <si>
    <t>GIN SQUAD</t>
  </si>
  <si>
    <r>
      <t xml:space="preserve">tits and </t>
    </r>
    <r>
      <rPr>
        <b/>
        <sz val="10"/>
        <color indexed="17"/>
        <rFont val="Arial"/>
        <family val="2"/>
      </rPr>
      <t>gin squad</t>
    </r>
    <r>
      <rPr>
        <b/>
        <sz val="10"/>
        <color indexed="10"/>
        <rFont val="Arial"/>
        <family val="2"/>
      </rPr>
      <t xml:space="preserve"> = 15 </t>
    </r>
  </si>
  <si>
    <t>rons reds = 4</t>
  </si>
  <si>
    <t xml:space="preserve">PORK CHOP </t>
  </si>
  <si>
    <t>Homonym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</si>
</sst>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2"/>
    </font>
    <font>
      <sz val="11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5"/>
      <name val="Arial"/>
      <family val="2"/>
    </font>
    <font>
      <sz val="11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3499799966812134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 vertical="center" textRotation="180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2" xfId="0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1" xfId="0" applyFont="1" applyFill="1" applyBorder="1" applyAlignment="1">
      <alignment/>
    </xf>
    <xf numFmtId="177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48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9" fontId="0" fillId="0" borderId="0" xfId="59" applyFont="1" applyBorder="1" applyAlignment="1">
      <alignment horizontal="left"/>
    </xf>
    <xf numFmtId="0" fontId="0" fillId="33" borderId="13" xfId="0" applyFont="1" applyFill="1" applyBorder="1" applyAlignment="1">
      <alignment horizontal="center"/>
    </xf>
    <xf numFmtId="0" fontId="37" fillId="33" borderId="10" xfId="48" applyFill="1" applyBorder="1" applyAlignment="1">
      <alignment/>
    </xf>
    <xf numFmtId="0" fontId="37" fillId="33" borderId="10" xfId="48" applyFill="1" applyBorder="1" applyAlignment="1">
      <alignment horizontal="center"/>
    </xf>
    <xf numFmtId="16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8" fillId="33" borderId="10" xfId="48" applyFont="1" applyFill="1" applyBorder="1" applyAlignment="1">
      <alignment/>
    </xf>
    <xf numFmtId="0" fontId="37" fillId="29" borderId="10" xfId="48" applyBorder="1" applyAlignment="1">
      <alignment/>
    </xf>
    <xf numFmtId="0" fontId="37" fillId="29" borderId="10" xfId="48" applyBorder="1" applyAlignment="1">
      <alignment horizontal="center"/>
    </xf>
    <xf numFmtId="0" fontId="29" fillId="33" borderId="10" xfId="48" applyFont="1" applyFill="1" applyBorder="1" applyAlignment="1">
      <alignment horizontal="left"/>
    </xf>
    <xf numFmtId="0" fontId="1" fillId="33" borderId="10" xfId="48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33" borderId="10" xfId="48" applyFont="1" applyFill="1" applyBorder="1" applyAlignment="1">
      <alignment horizontal="left"/>
    </xf>
    <xf numFmtId="0" fontId="30" fillId="33" borderId="10" xfId="48" applyFont="1" applyFill="1" applyBorder="1" applyAlignment="1">
      <alignment/>
    </xf>
    <xf numFmtId="0" fontId="44" fillId="27" borderId="8" xfId="58" applyAlignment="1">
      <alignment/>
    </xf>
    <xf numFmtId="0" fontId="44" fillId="33" borderId="8" xfId="58" applyFill="1" applyAlignment="1">
      <alignment/>
    </xf>
    <xf numFmtId="0" fontId="37" fillId="29" borderId="8" xfId="48" applyBorder="1" applyAlignment="1">
      <alignment/>
    </xf>
    <xf numFmtId="0" fontId="37" fillId="33" borderId="8" xfId="48" applyFill="1" applyBorder="1" applyAlignment="1">
      <alignment/>
    </xf>
    <xf numFmtId="0" fontId="0" fillId="33" borderId="15" xfId="0" applyFont="1" applyFill="1" applyBorder="1" applyAlignment="1">
      <alignment horizontal="center"/>
    </xf>
    <xf numFmtId="172" fontId="0" fillId="0" borderId="10" xfId="0" applyNumberFormat="1" applyFont="1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4" borderId="18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zoomScalePageLayoutView="0" workbookViewId="0" topLeftCell="A9">
      <selection activeCell="I36" sqref="I36"/>
    </sheetView>
  </sheetViews>
  <sheetFormatPr defaultColWidth="9.140625" defaultRowHeight="12.75"/>
  <cols>
    <col min="1" max="1" width="9.140625" style="1" customWidth="1"/>
    <col min="2" max="2" width="21.421875" style="1" bestFit="1" customWidth="1"/>
    <col min="3" max="3" width="14.28125" style="1" bestFit="1" customWidth="1"/>
    <col min="4" max="4" width="15.8515625" style="1" bestFit="1" customWidth="1"/>
    <col min="5" max="7" width="14.140625" style="1" bestFit="1" customWidth="1"/>
    <col min="8" max="9" width="12.28125" style="1" customWidth="1"/>
    <col min="10" max="10" width="10.8515625" style="0" bestFit="1" customWidth="1"/>
    <col min="11" max="11" width="13.140625" style="10" bestFit="1" customWidth="1"/>
  </cols>
  <sheetData>
    <row r="1" spans="1:11" ht="12.75">
      <c r="A1" s="72" t="s">
        <v>49</v>
      </c>
      <c r="B1" s="73"/>
      <c r="C1" s="73"/>
      <c r="D1" s="73"/>
      <c r="E1" s="73"/>
      <c r="F1" s="73"/>
      <c r="G1" s="73"/>
      <c r="H1" s="73"/>
      <c r="I1" s="73"/>
      <c r="J1" s="73"/>
      <c r="K1" s="74"/>
    </row>
    <row r="2" spans="1:11" ht="12.75">
      <c r="A2" s="75" t="s">
        <v>15</v>
      </c>
      <c r="B2" s="76"/>
      <c r="C2" s="76"/>
      <c r="D2" s="76"/>
      <c r="E2" s="76"/>
      <c r="F2" s="76"/>
      <c r="G2" s="76"/>
      <c r="H2" s="26">
        <v>4</v>
      </c>
      <c r="I2" s="26"/>
      <c r="J2" s="77"/>
      <c r="K2" s="78"/>
    </row>
    <row r="3" spans="1:11" ht="12.75" customHeight="1">
      <c r="A3" s="60" t="s">
        <v>0</v>
      </c>
      <c r="B3" s="79" t="s">
        <v>1</v>
      </c>
      <c r="C3" s="60" t="s">
        <v>16</v>
      </c>
      <c r="D3" s="31" t="s">
        <v>19</v>
      </c>
      <c r="E3" s="32"/>
      <c r="F3" s="32"/>
      <c r="G3" s="32"/>
      <c r="H3" s="32"/>
      <c r="I3" s="33"/>
      <c r="J3" s="60" t="s">
        <v>2</v>
      </c>
      <c r="K3" s="9" t="s">
        <v>13</v>
      </c>
    </row>
    <row r="4" spans="1:11" ht="12.75">
      <c r="A4" s="61"/>
      <c r="B4" s="80"/>
      <c r="C4" s="61"/>
      <c r="D4" s="2">
        <v>45075</v>
      </c>
      <c r="E4" s="2">
        <f>D4+7</f>
        <v>45082</v>
      </c>
      <c r="F4" s="44">
        <f>E4+7</f>
        <v>45089</v>
      </c>
      <c r="G4" s="2">
        <f>F4+7</f>
        <v>45096</v>
      </c>
      <c r="H4" s="2"/>
      <c r="I4" s="2"/>
      <c r="J4" s="61"/>
      <c r="K4" s="9" t="s">
        <v>14</v>
      </c>
    </row>
    <row r="5" spans="1:11" s="24" customFormat="1" ht="12.75" customHeight="1">
      <c r="A5" s="25">
        <v>1</v>
      </c>
      <c r="B5" s="51" t="s">
        <v>36</v>
      </c>
      <c r="C5" s="35">
        <f aca="true" t="shared" si="0" ref="C5:C28">COUNTIF(D5:H5,"&lt;&gt;")</f>
        <v>4</v>
      </c>
      <c r="D5" s="45">
        <v>51.5</v>
      </c>
      <c r="E5" s="35">
        <v>46</v>
      </c>
      <c r="F5" s="34">
        <v>52</v>
      </c>
      <c r="G5" s="58">
        <v>64</v>
      </c>
      <c r="H5" s="35"/>
      <c r="I5" s="35"/>
      <c r="J5" s="35">
        <f aca="true" t="shared" si="1" ref="J5:J28">SUM(D5:H5)</f>
        <v>213.5</v>
      </c>
      <c r="K5" s="23">
        <f>J5/C5</f>
        <v>53.375</v>
      </c>
    </row>
    <row r="6" spans="1:11" s="24" customFormat="1" ht="12.75">
      <c r="A6" s="25">
        <f aca="true" t="shared" si="2" ref="A6:A28">A5+1</f>
        <v>2</v>
      </c>
      <c r="B6" s="50" t="s">
        <v>32</v>
      </c>
      <c r="C6" s="35">
        <f t="shared" si="0"/>
        <v>4</v>
      </c>
      <c r="D6" s="45">
        <v>49.5</v>
      </c>
      <c r="E6" s="35">
        <v>51.5</v>
      </c>
      <c r="F6" s="34">
        <v>46</v>
      </c>
      <c r="G6" s="58">
        <v>49</v>
      </c>
      <c r="H6" s="35"/>
      <c r="I6" s="35"/>
      <c r="J6" s="35">
        <f t="shared" si="1"/>
        <v>196</v>
      </c>
      <c r="K6" s="23">
        <f aca="true" t="shared" si="3" ref="K6:K13">J6/C6</f>
        <v>49</v>
      </c>
    </row>
    <row r="7" spans="1:11" s="24" customFormat="1" ht="12.75">
      <c r="A7" s="25">
        <f t="shared" si="2"/>
        <v>3</v>
      </c>
      <c r="B7" s="51" t="s">
        <v>37</v>
      </c>
      <c r="C7" s="35">
        <f t="shared" si="0"/>
        <v>3</v>
      </c>
      <c r="D7" s="45">
        <v>58.5</v>
      </c>
      <c r="E7" s="35">
        <v>67.5</v>
      </c>
      <c r="F7" s="34">
        <v>56.5</v>
      </c>
      <c r="G7" s="58"/>
      <c r="H7" s="35"/>
      <c r="I7" s="35"/>
      <c r="J7" s="35">
        <f t="shared" si="1"/>
        <v>182.5</v>
      </c>
      <c r="K7" s="23">
        <f t="shared" si="3"/>
        <v>60.833333333333336</v>
      </c>
    </row>
    <row r="8" spans="1:11" s="24" customFormat="1" ht="12" customHeight="1">
      <c r="A8" s="25">
        <f t="shared" si="2"/>
        <v>4</v>
      </c>
      <c r="B8" s="53" t="s">
        <v>31</v>
      </c>
      <c r="C8" s="35">
        <f t="shared" si="0"/>
        <v>4</v>
      </c>
      <c r="D8" s="45">
        <v>43.5</v>
      </c>
      <c r="E8" s="35">
        <v>48.5</v>
      </c>
      <c r="F8" s="34">
        <v>42.5</v>
      </c>
      <c r="G8" s="58">
        <v>47</v>
      </c>
      <c r="H8" s="35"/>
      <c r="I8" s="35"/>
      <c r="J8" s="35">
        <f t="shared" si="1"/>
        <v>181.5</v>
      </c>
      <c r="K8" s="23">
        <f t="shared" si="3"/>
        <v>45.375</v>
      </c>
    </row>
    <row r="9" spans="1:11" s="24" customFormat="1" ht="12.75">
      <c r="A9" s="25">
        <f t="shared" si="2"/>
        <v>5</v>
      </c>
      <c r="B9" s="53" t="s">
        <v>47</v>
      </c>
      <c r="C9" s="35">
        <f t="shared" si="0"/>
        <v>4</v>
      </c>
      <c r="D9" s="45">
        <v>39.5</v>
      </c>
      <c r="E9" s="35">
        <v>34.5</v>
      </c>
      <c r="F9" s="34">
        <v>45</v>
      </c>
      <c r="G9" s="58">
        <v>44.5</v>
      </c>
      <c r="H9" s="35"/>
      <c r="I9" s="35"/>
      <c r="J9" s="35">
        <f t="shared" si="1"/>
        <v>163.5</v>
      </c>
      <c r="K9" s="23">
        <f t="shared" si="3"/>
        <v>40.875</v>
      </c>
    </row>
    <row r="10" spans="1:11" s="24" customFormat="1" ht="12.75">
      <c r="A10" s="25">
        <f t="shared" si="2"/>
        <v>6</v>
      </c>
      <c r="B10" s="51" t="s">
        <v>39</v>
      </c>
      <c r="C10" s="35">
        <f t="shared" si="0"/>
        <v>3</v>
      </c>
      <c r="D10" s="35">
        <v>51</v>
      </c>
      <c r="E10" s="35"/>
      <c r="F10" s="34">
        <v>45</v>
      </c>
      <c r="G10" s="58">
        <v>48</v>
      </c>
      <c r="H10" s="35"/>
      <c r="I10" s="35"/>
      <c r="J10" s="35">
        <f t="shared" si="1"/>
        <v>144</v>
      </c>
      <c r="K10" s="23">
        <f t="shared" si="3"/>
        <v>48</v>
      </c>
    </row>
    <row r="11" spans="1:11" s="24" customFormat="1" ht="12.75">
      <c r="A11" s="25">
        <f t="shared" si="2"/>
        <v>7</v>
      </c>
      <c r="B11" s="53" t="s">
        <v>33</v>
      </c>
      <c r="C11" s="35">
        <f t="shared" si="0"/>
        <v>4</v>
      </c>
      <c r="D11" s="45">
        <v>51.5</v>
      </c>
      <c r="E11" s="35" t="s">
        <v>61</v>
      </c>
      <c r="F11" s="34">
        <v>41</v>
      </c>
      <c r="G11" s="58">
        <v>45</v>
      </c>
      <c r="H11" s="35"/>
      <c r="I11" s="35"/>
      <c r="J11" s="35">
        <f t="shared" si="1"/>
        <v>137.5</v>
      </c>
      <c r="K11" s="23">
        <f t="shared" si="3"/>
        <v>34.375</v>
      </c>
    </row>
    <row r="12" spans="1:11" s="24" customFormat="1" ht="12.75">
      <c r="A12" s="25">
        <f t="shared" si="2"/>
        <v>8</v>
      </c>
      <c r="B12" s="52" t="s">
        <v>35</v>
      </c>
      <c r="C12" s="35">
        <f t="shared" si="0"/>
        <v>2</v>
      </c>
      <c r="D12" s="45">
        <v>40.5</v>
      </c>
      <c r="E12" s="35">
        <v>35.5</v>
      </c>
      <c r="F12" s="34"/>
      <c r="G12" s="58"/>
      <c r="H12" s="35"/>
      <c r="I12" s="35"/>
      <c r="J12" s="35">
        <f t="shared" si="1"/>
        <v>76</v>
      </c>
      <c r="K12" s="23">
        <f t="shared" si="3"/>
        <v>38</v>
      </c>
    </row>
    <row r="13" spans="1:11" s="24" customFormat="1" ht="12.75">
      <c r="A13" s="25">
        <f t="shared" si="2"/>
        <v>9</v>
      </c>
      <c r="B13" s="39" t="s">
        <v>50</v>
      </c>
      <c r="C13" s="35">
        <f t="shared" si="0"/>
        <v>1</v>
      </c>
      <c r="D13" s="45"/>
      <c r="E13" s="35">
        <v>61.5</v>
      </c>
      <c r="F13" s="34"/>
      <c r="G13" s="58"/>
      <c r="H13" s="35"/>
      <c r="I13" s="35"/>
      <c r="J13" s="35">
        <f t="shared" si="1"/>
        <v>61.5</v>
      </c>
      <c r="K13" s="23">
        <f t="shared" si="3"/>
        <v>61.5</v>
      </c>
    </row>
    <row r="14" spans="1:11" s="24" customFormat="1" ht="12.75">
      <c r="A14" s="25">
        <f t="shared" si="2"/>
        <v>10</v>
      </c>
      <c r="B14" s="51" t="s">
        <v>75</v>
      </c>
      <c r="C14" s="35">
        <f t="shared" si="0"/>
        <v>1</v>
      </c>
      <c r="D14" s="35"/>
      <c r="E14" s="35"/>
      <c r="F14" s="34"/>
      <c r="G14" s="58">
        <v>54.5</v>
      </c>
      <c r="H14" s="35"/>
      <c r="I14" s="35"/>
      <c r="J14" s="35">
        <f t="shared" si="1"/>
        <v>54.5</v>
      </c>
      <c r="K14" s="23">
        <f>J14/C14</f>
        <v>54.5</v>
      </c>
    </row>
    <row r="15" spans="1:11" s="24" customFormat="1" ht="12.75">
      <c r="A15" s="25">
        <f t="shared" si="2"/>
        <v>11</v>
      </c>
      <c r="B15" s="51" t="s">
        <v>78</v>
      </c>
      <c r="C15" s="35">
        <f t="shared" si="0"/>
        <v>1</v>
      </c>
      <c r="D15" s="35"/>
      <c r="E15" s="35"/>
      <c r="F15" s="34"/>
      <c r="G15" s="58">
        <v>53</v>
      </c>
      <c r="H15" s="35"/>
      <c r="I15" s="35"/>
      <c r="J15" s="35">
        <f t="shared" si="1"/>
        <v>53</v>
      </c>
      <c r="K15" s="23">
        <f>J15/C15</f>
        <v>53</v>
      </c>
    </row>
    <row r="16" spans="1:11" s="24" customFormat="1" ht="12.75">
      <c r="A16" s="25">
        <f t="shared" si="2"/>
        <v>12</v>
      </c>
      <c r="B16" s="39" t="s">
        <v>58</v>
      </c>
      <c r="C16" s="35">
        <f t="shared" si="0"/>
        <v>1</v>
      </c>
      <c r="D16" s="45"/>
      <c r="E16" s="35">
        <v>44</v>
      </c>
      <c r="F16" s="34"/>
      <c r="G16" s="58"/>
      <c r="H16" s="35"/>
      <c r="I16" s="35"/>
      <c r="J16" s="35">
        <f t="shared" si="1"/>
        <v>44</v>
      </c>
      <c r="K16" s="23">
        <f>J16/C16</f>
        <v>44</v>
      </c>
    </row>
    <row r="17" spans="1:11" s="24" customFormat="1" ht="12.75">
      <c r="A17" s="25">
        <f t="shared" si="2"/>
        <v>13</v>
      </c>
      <c r="B17" s="51" t="s">
        <v>59</v>
      </c>
      <c r="C17" s="35">
        <f t="shared" si="0"/>
        <v>1</v>
      </c>
      <c r="D17" s="45"/>
      <c r="E17" s="35">
        <v>43</v>
      </c>
      <c r="F17" s="34"/>
      <c r="G17" s="58"/>
      <c r="H17" s="35"/>
      <c r="I17" s="35"/>
      <c r="J17" s="35">
        <f t="shared" si="1"/>
        <v>43</v>
      </c>
      <c r="K17" s="23">
        <f>J17/C17</f>
        <v>43</v>
      </c>
    </row>
    <row r="18" spans="1:11" s="24" customFormat="1" ht="12.75">
      <c r="A18" s="25">
        <f t="shared" si="2"/>
        <v>14</v>
      </c>
      <c r="B18" s="51" t="s">
        <v>71</v>
      </c>
      <c r="C18" s="35">
        <f t="shared" si="0"/>
        <v>1</v>
      </c>
      <c r="D18" s="35"/>
      <c r="E18" s="35"/>
      <c r="F18" s="34"/>
      <c r="G18" s="58">
        <v>42</v>
      </c>
      <c r="H18" s="35"/>
      <c r="I18" s="35"/>
      <c r="J18" s="35">
        <f t="shared" si="1"/>
        <v>42</v>
      </c>
      <c r="K18" s="23">
        <f aca="true" t="shared" si="4" ref="K18:K28">J18/C18</f>
        <v>42</v>
      </c>
    </row>
    <row r="19" spans="1:11" s="24" customFormat="1" ht="12.75">
      <c r="A19" s="25">
        <f t="shared" si="2"/>
        <v>15</v>
      </c>
      <c r="B19" s="51" t="s">
        <v>42</v>
      </c>
      <c r="C19" s="35">
        <f t="shared" si="0"/>
        <v>1</v>
      </c>
      <c r="D19" s="35">
        <v>41.5</v>
      </c>
      <c r="E19" s="35"/>
      <c r="F19" s="34"/>
      <c r="G19" s="58"/>
      <c r="H19" s="35"/>
      <c r="I19" s="35"/>
      <c r="J19" s="35">
        <f t="shared" si="1"/>
        <v>41.5</v>
      </c>
      <c r="K19" s="23">
        <f t="shared" si="4"/>
        <v>41.5</v>
      </c>
    </row>
    <row r="20" spans="1:11" s="24" customFormat="1" ht="12.75">
      <c r="A20" s="25">
        <f t="shared" si="2"/>
        <v>16</v>
      </c>
      <c r="B20" s="50" t="s">
        <v>44</v>
      </c>
      <c r="C20" s="35">
        <f t="shared" si="0"/>
        <v>1</v>
      </c>
      <c r="D20" s="45">
        <v>41</v>
      </c>
      <c r="E20" s="35"/>
      <c r="F20" s="34"/>
      <c r="G20" s="58"/>
      <c r="H20" s="35"/>
      <c r="I20" s="35"/>
      <c r="J20" s="35">
        <f t="shared" si="1"/>
        <v>41</v>
      </c>
      <c r="K20" s="23">
        <f t="shared" si="4"/>
        <v>41</v>
      </c>
    </row>
    <row r="21" spans="1:11" s="24" customFormat="1" ht="12.75">
      <c r="A21" s="25">
        <f t="shared" si="2"/>
        <v>17</v>
      </c>
      <c r="B21" s="51" t="s">
        <v>60</v>
      </c>
      <c r="C21" s="35">
        <f t="shared" si="0"/>
        <v>1</v>
      </c>
      <c r="D21" s="45"/>
      <c r="E21" s="35">
        <v>40.5</v>
      </c>
      <c r="F21" s="34"/>
      <c r="G21" s="58"/>
      <c r="H21" s="35"/>
      <c r="I21" s="35"/>
      <c r="J21" s="35">
        <f t="shared" si="1"/>
        <v>40.5</v>
      </c>
      <c r="K21" s="23">
        <f t="shared" si="4"/>
        <v>40.5</v>
      </c>
    </row>
    <row r="22" spans="1:11" s="24" customFormat="1" ht="12.75">
      <c r="A22" s="25">
        <f t="shared" si="2"/>
        <v>18</v>
      </c>
      <c r="B22" s="51" t="s">
        <v>67</v>
      </c>
      <c r="C22" s="35">
        <f t="shared" si="0"/>
        <v>1</v>
      </c>
      <c r="D22" s="45"/>
      <c r="E22" s="35"/>
      <c r="F22" s="34">
        <v>32.5</v>
      </c>
      <c r="G22" s="58"/>
      <c r="H22" s="35"/>
      <c r="I22" s="35"/>
      <c r="J22" s="35">
        <f t="shared" si="1"/>
        <v>32.5</v>
      </c>
      <c r="K22" s="23">
        <f t="shared" si="4"/>
        <v>32.5</v>
      </c>
    </row>
    <row r="23" spans="1:11" s="24" customFormat="1" ht="12.75">
      <c r="A23" s="25">
        <f t="shared" si="2"/>
        <v>19</v>
      </c>
      <c r="B23" s="51" t="s">
        <v>55</v>
      </c>
      <c r="C23" s="35">
        <f t="shared" si="0"/>
        <v>1</v>
      </c>
      <c r="D23" s="45"/>
      <c r="E23" s="35">
        <v>32</v>
      </c>
      <c r="F23" s="34"/>
      <c r="G23" s="58"/>
      <c r="H23" s="35"/>
      <c r="I23" s="35"/>
      <c r="J23" s="35">
        <f t="shared" si="1"/>
        <v>32</v>
      </c>
      <c r="K23" s="23">
        <f t="shared" si="4"/>
        <v>32</v>
      </c>
    </row>
    <row r="24" spans="1:11" s="24" customFormat="1" ht="12.75">
      <c r="A24" s="25">
        <f t="shared" si="2"/>
        <v>20</v>
      </c>
      <c r="B24" s="51" t="s">
        <v>41</v>
      </c>
      <c r="C24" s="35">
        <f t="shared" si="0"/>
        <v>1</v>
      </c>
      <c r="D24" s="45">
        <v>29</v>
      </c>
      <c r="E24" s="35"/>
      <c r="F24" s="34"/>
      <c r="G24" s="58"/>
      <c r="H24" s="35"/>
      <c r="I24" s="35"/>
      <c r="J24" s="35">
        <f t="shared" si="1"/>
        <v>29</v>
      </c>
      <c r="K24" s="23">
        <f t="shared" si="4"/>
        <v>29</v>
      </c>
    </row>
    <row r="25" spans="1:11" s="24" customFormat="1" ht="12.75">
      <c r="A25" s="25">
        <f t="shared" si="2"/>
        <v>21</v>
      </c>
      <c r="B25" s="50" t="s">
        <v>40</v>
      </c>
      <c r="C25" s="35">
        <f t="shared" si="0"/>
        <v>1</v>
      </c>
      <c r="D25" s="45">
        <v>19.5</v>
      </c>
      <c r="E25" s="35"/>
      <c r="F25" s="34"/>
      <c r="G25" s="58"/>
      <c r="H25" s="35"/>
      <c r="I25" s="35"/>
      <c r="J25" s="35">
        <f t="shared" si="1"/>
        <v>19.5</v>
      </c>
      <c r="K25" s="23">
        <f t="shared" si="4"/>
        <v>19.5</v>
      </c>
    </row>
    <row r="26" spans="1:11" s="24" customFormat="1" ht="12.75">
      <c r="A26" s="25">
        <f t="shared" si="2"/>
        <v>22</v>
      </c>
      <c r="B26" s="51" t="s">
        <v>70</v>
      </c>
      <c r="C26" s="35">
        <f t="shared" si="0"/>
        <v>1</v>
      </c>
      <c r="D26" s="45"/>
      <c r="E26" s="35"/>
      <c r="F26" s="34">
        <v>18.5</v>
      </c>
      <c r="G26" s="58"/>
      <c r="H26" s="35"/>
      <c r="I26" s="35"/>
      <c r="J26" s="35">
        <f t="shared" si="1"/>
        <v>18.5</v>
      </c>
      <c r="K26" s="23">
        <f t="shared" si="4"/>
        <v>18.5</v>
      </c>
    </row>
    <row r="27" spans="1:11" s="24" customFormat="1" ht="13.5" customHeight="1">
      <c r="A27" s="25">
        <f t="shared" si="2"/>
        <v>23</v>
      </c>
      <c r="B27" s="51" t="s">
        <v>65</v>
      </c>
      <c r="C27" s="35">
        <f t="shared" si="0"/>
        <v>1</v>
      </c>
      <c r="D27" s="45"/>
      <c r="E27" s="35"/>
      <c r="F27" s="34">
        <v>15.5</v>
      </c>
      <c r="G27" s="58"/>
      <c r="H27" s="35"/>
      <c r="I27" s="35"/>
      <c r="J27" s="35">
        <f t="shared" si="1"/>
        <v>15.5</v>
      </c>
      <c r="K27" s="23">
        <f t="shared" si="4"/>
        <v>15.5</v>
      </c>
    </row>
    <row r="28" spans="1:11" s="24" customFormat="1" ht="13.5" customHeight="1">
      <c r="A28" s="25">
        <f t="shared" si="2"/>
        <v>24</v>
      </c>
      <c r="B28" s="39" t="s">
        <v>73</v>
      </c>
      <c r="C28" s="35">
        <f t="shared" si="0"/>
        <v>1</v>
      </c>
      <c r="D28" s="45"/>
      <c r="E28" s="41"/>
      <c r="F28" s="34"/>
      <c r="G28" s="58" t="s">
        <v>61</v>
      </c>
      <c r="H28" s="35"/>
      <c r="I28" s="35"/>
      <c r="J28" s="35">
        <f t="shared" si="1"/>
        <v>0</v>
      </c>
      <c r="K28" s="23">
        <f t="shared" si="4"/>
        <v>0</v>
      </c>
    </row>
    <row r="29" spans="1:11" ht="12.75">
      <c r="A29" s="65" t="s">
        <v>34</v>
      </c>
      <c r="B29" s="66"/>
      <c r="C29" s="66"/>
      <c r="D29" s="66"/>
      <c r="E29" s="66"/>
      <c r="F29" s="67"/>
      <c r="G29" s="66"/>
      <c r="H29" s="66"/>
      <c r="I29" s="66"/>
      <c r="J29" s="66"/>
      <c r="K29" s="68"/>
    </row>
    <row r="30" spans="1:11" ht="12.75">
      <c r="A30" s="69"/>
      <c r="B30" s="70"/>
      <c r="C30" s="70"/>
      <c r="D30" s="70"/>
      <c r="E30" s="70"/>
      <c r="F30" s="70"/>
      <c r="G30" s="70"/>
      <c r="H30" s="70"/>
      <c r="I30" s="70"/>
      <c r="J30" s="70"/>
      <c r="K30" s="71"/>
    </row>
    <row r="31" spans="1:11" ht="12.75">
      <c r="A31" s="64" t="s">
        <v>9</v>
      </c>
      <c r="B31" s="63" t="s">
        <v>11</v>
      </c>
      <c r="C31" s="7" t="s">
        <v>8</v>
      </c>
      <c r="D31" s="9">
        <f>SUM(D5:D28)/D33</f>
        <v>43.041666666666664</v>
      </c>
      <c r="E31" s="9">
        <f>SUM(E5:E28)/E33</f>
        <v>42.041666666666664</v>
      </c>
      <c r="F31" s="59">
        <f>SUM(F5:F28)/F33</f>
        <v>39.45</v>
      </c>
      <c r="G31" s="59">
        <f>SUM(G5:G28)/G33</f>
        <v>44.7</v>
      </c>
      <c r="H31" s="36"/>
      <c r="I31" s="9"/>
      <c r="J31" s="4"/>
      <c r="K31" s="16"/>
    </row>
    <row r="32" spans="1:11" ht="12.75">
      <c r="A32" s="64"/>
      <c r="B32" s="63"/>
      <c r="C32" s="8" t="s">
        <v>12</v>
      </c>
      <c r="D32" s="9">
        <f>MAX(D5:D28)</f>
        <v>58.5</v>
      </c>
      <c r="E32" s="9">
        <f>MAX(E5:E28)</f>
        <v>67.5</v>
      </c>
      <c r="F32" s="9">
        <f>MAX(F5:F28)</f>
        <v>56.5</v>
      </c>
      <c r="G32" s="9">
        <f>MAX(G5:G28)</f>
        <v>64</v>
      </c>
      <c r="H32" s="36"/>
      <c r="I32" s="9"/>
      <c r="J32" s="14"/>
      <c r="K32" s="15"/>
    </row>
    <row r="33" spans="1:11" ht="12.75">
      <c r="A33" s="64"/>
      <c r="B33" s="63"/>
      <c r="C33" s="11" t="s">
        <v>13</v>
      </c>
      <c r="D33" s="12">
        <f>COUNTIF(D5:D28,"&lt;&gt;")</f>
        <v>12</v>
      </c>
      <c r="E33" s="12">
        <f>COUNTIF(E5:E28,"&lt;&gt;")</f>
        <v>12</v>
      </c>
      <c r="F33" s="12">
        <f>COUNTIF(F5:F28,"&lt;&gt;")</f>
        <v>10</v>
      </c>
      <c r="G33" s="12">
        <f>COUNTIF(G5:G28,"&lt;&gt;")</f>
        <v>10</v>
      </c>
      <c r="H33" s="37"/>
      <c r="I33" s="12"/>
      <c r="J33" s="16"/>
      <c r="K33" s="15"/>
    </row>
    <row r="34" spans="1:11" ht="12.75">
      <c r="A34" s="64"/>
      <c r="B34" s="62" t="s">
        <v>10</v>
      </c>
      <c r="C34" s="3" t="s">
        <v>3</v>
      </c>
      <c r="D34" s="6" t="s">
        <v>26</v>
      </c>
      <c r="E34" s="6" t="s">
        <v>26</v>
      </c>
      <c r="F34" s="6" t="s">
        <v>26</v>
      </c>
      <c r="G34" s="6" t="s">
        <v>26</v>
      </c>
      <c r="H34" s="38"/>
      <c r="I34" s="6"/>
      <c r="J34" s="17"/>
      <c r="K34" s="40"/>
    </row>
    <row r="35" spans="1:11" ht="12.75">
      <c r="A35" s="64"/>
      <c r="B35" s="62"/>
      <c r="C35" s="3" t="s">
        <v>4</v>
      </c>
      <c r="D35" s="6" t="s">
        <v>28</v>
      </c>
      <c r="E35" s="6" t="s">
        <v>28</v>
      </c>
      <c r="F35" s="6" t="s">
        <v>28</v>
      </c>
      <c r="G35" s="6" t="s">
        <v>28</v>
      </c>
      <c r="H35" s="38"/>
      <c r="I35" s="6"/>
      <c r="J35" s="18"/>
      <c r="K35" s="19"/>
    </row>
    <row r="36" spans="1:11" ht="12.75">
      <c r="A36" s="64"/>
      <c r="B36" s="62"/>
      <c r="C36" s="3" t="s">
        <v>5</v>
      </c>
      <c r="D36" s="6" t="s">
        <v>48</v>
      </c>
      <c r="E36" s="6" t="s">
        <v>62</v>
      </c>
      <c r="F36" s="6" t="s">
        <v>62</v>
      </c>
      <c r="G36" s="6" t="s">
        <v>79</v>
      </c>
      <c r="H36" s="38"/>
      <c r="I36" s="6"/>
      <c r="J36" s="18"/>
      <c r="K36" s="19"/>
    </row>
    <row r="37" spans="1:11" ht="12.75" customHeight="1">
      <c r="A37" s="64"/>
      <c r="B37" s="62"/>
      <c r="C37" s="3" t="s">
        <v>6</v>
      </c>
      <c r="D37" s="6" t="s">
        <v>29</v>
      </c>
      <c r="E37" s="6" t="s">
        <v>29</v>
      </c>
      <c r="F37" s="6" t="s">
        <v>29</v>
      </c>
      <c r="G37" s="6" t="s">
        <v>29</v>
      </c>
      <c r="H37" s="38"/>
      <c r="I37" s="6"/>
      <c r="J37" s="18"/>
      <c r="K37" s="19"/>
    </row>
    <row r="38" spans="1:11" s="5" customFormat="1" ht="12.75" customHeight="1">
      <c r="A38" s="64"/>
      <c r="B38" s="62"/>
      <c r="C38" s="3" t="s">
        <v>7</v>
      </c>
      <c r="D38" s="6" t="s">
        <v>27</v>
      </c>
      <c r="E38" s="6" t="s">
        <v>27</v>
      </c>
      <c r="F38" s="6" t="s">
        <v>27</v>
      </c>
      <c r="G38" s="6" t="s">
        <v>27</v>
      </c>
      <c r="H38" s="38"/>
      <c r="I38" s="6"/>
      <c r="J38" s="18"/>
      <c r="K38" s="19"/>
    </row>
    <row r="39" spans="1:11" s="10" customFormat="1" ht="12.75">
      <c r="A39" s="20"/>
      <c r="B39" s="4"/>
      <c r="C39" s="1"/>
      <c r="D39" s="21"/>
      <c r="E39" s="22"/>
      <c r="F39" s="21"/>
      <c r="G39" s="28"/>
      <c r="H39" s="27"/>
      <c r="I39" s="27"/>
      <c r="J39" s="18"/>
      <c r="K39" s="19"/>
    </row>
    <row r="40" spans="1:11" s="13" customFormat="1" ht="12.75">
      <c r="A40" s="4"/>
      <c r="B40" s="4"/>
      <c r="C40" s="1"/>
      <c r="D40" s="1"/>
      <c r="E40" s="1"/>
      <c r="F40" s="1"/>
      <c r="G40" s="1"/>
      <c r="H40" s="1"/>
      <c r="I40" s="1"/>
      <c r="J40"/>
      <c r="K40" s="10"/>
    </row>
    <row r="41" ht="11.25" customHeight="1"/>
    <row r="43" ht="12.75">
      <c r="L43" s="10"/>
    </row>
  </sheetData>
  <sheetProtection/>
  <mergeCells count="11">
    <mergeCell ref="A3:A4"/>
    <mergeCell ref="C3:C4"/>
    <mergeCell ref="B34:B38"/>
    <mergeCell ref="B31:B33"/>
    <mergeCell ref="A31:A38"/>
    <mergeCell ref="A29:K30"/>
    <mergeCell ref="A1:K1"/>
    <mergeCell ref="A2:G2"/>
    <mergeCell ref="J2:K2"/>
    <mergeCell ref="J3:J4"/>
    <mergeCell ref="B3:B4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5"/>
  <sheetViews>
    <sheetView zoomScalePageLayoutView="0" workbookViewId="0" topLeftCell="A92">
      <selection activeCell="D97" sqref="D97:D106"/>
    </sheetView>
  </sheetViews>
  <sheetFormatPr defaultColWidth="9.140625" defaultRowHeight="12.75"/>
  <cols>
    <col min="1" max="1" width="42.8515625" style="0" bestFit="1" customWidth="1"/>
    <col min="2" max="2" width="10.00390625" style="0" bestFit="1" customWidth="1"/>
    <col min="4" max="4" width="42.8515625" style="0" bestFit="1" customWidth="1"/>
    <col min="5" max="5" width="11.57421875" style="0" bestFit="1" customWidth="1"/>
    <col min="6" max="6" width="11.00390625" style="0" bestFit="1" customWidth="1"/>
  </cols>
  <sheetData>
    <row r="1" spans="1:6" ht="12.75">
      <c r="A1" s="94" t="s">
        <v>23</v>
      </c>
      <c r="B1" s="94"/>
      <c r="C1" s="94"/>
      <c r="D1" s="94"/>
      <c r="E1" s="94"/>
      <c r="F1" s="94"/>
    </row>
    <row r="2" spans="1:6" ht="12.75">
      <c r="A2" s="95">
        <v>45074</v>
      </c>
      <c r="B2" s="96"/>
      <c r="C2" s="96"/>
      <c r="D2" s="95">
        <v>45074</v>
      </c>
      <c r="E2" s="96"/>
      <c r="F2" s="96"/>
    </row>
    <row r="3" spans="1:6" ht="12.75">
      <c r="A3" s="96" t="s">
        <v>17</v>
      </c>
      <c r="B3" s="96"/>
      <c r="C3" s="96"/>
      <c r="D3" s="96" t="s">
        <v>18</v>
      </c>
      <c r="E3" s="96"/>
      <c r="F3" s="96"/>
    </row>
    <row r="4" spans="1:6" ht="12.75">
      <c r="A4" s="30" t="s">
        <v>30</v>
      </c>
      <c r="B4" s="30" t="s">
        <v>20</v>
      </c>
      <c r="C4" s="30" t="s">
        <v>21</v>
      </c>
      <c r="D4" s="30" t="s">
        <v>30</v>
      </c>
      <c r="E4" s="30" t="s">
        <v>20</v>
      </c>
      <c r="F4" s="30" t="s">
        <v>21</v>
      </c>
    </row>
    <row r="5" spans="1:6" ht="15">
      <c r="A5" s="47" t="s">
        <v>33</v>
      </c>
      <c r="B5" s="48">
        <v>1000012</v>
      </c>
      <c r="C5" s="47">
        <f aca="true" t="shared" si="0" ref="C5:C16">ABS(1300000-B5)</f>
        <v>299988</v>
      </c>
      <c r="D5" s="47" t="s">
        <v>31</v>
      </c>
      <c r="E5" s="48">
        <v>23800</v>
      </c>
      <c r="F5" s="47">
        <f aca="true" t="shared" si="1" ref="F5:F16">ABS(25849-E5)</f>
        <v>2049</v>
      </c>
    </row>
    <row r="6" spans="1:6" ht="15">
      <c r="A6" s="49" t="s">
        <v>35</v>
      </c>
      <c r="B6" s="35">
        <v>1000000</v>
      </c>
      <c r="C6" s="42">
        <f t="shared" si="0"/>
        <v>300000</v>
      </c>
      <c r="D6" s="46" t="s">
        <v>44</v>
      </c>
      <c r="E6" s="43">
        <v>28000</v>
      </c>
      <c r="F6" s="42">
        <f t="shared" si="1"/>
        <v>2151</v>
      </c>
    </row>
    <row r="7" spans="1:11" ht="15">
      <c r="A7" s="46" t="s">
        <v>32</v>
      </c>
      <c r="B7" s="43">
        <v>650000</v>
      </c>
      <c r="C7" s="42">
        <f t="shared" si="0"/>
        <v>650000</v>
      </c>
      <c r="D7" s="39" t="s">
        <v>36</v>
      </c>
      <c r="E7" s="43">
        <v>23500</v>
      </c>
      <c r="F7" s="42">
        <f t="shared" si="1"/>
        <v>2349</v>
      </c>
      <c r="K7" s="29"/>
    </row>
    <row r="8" spans="1:11" ht="15">
      <c r="A8" s="39" t="s">
        <v>36</v>
      </c>
      <c r="B8" s="43">
        <v>2126000</v>
      </c>
      <c r="C8" s="42">
        <f t="shared" si="0"/>
        <v>826000</v>
      </c>
      <c r="D8" s="39" t="s">
        <v>37</v>
      </c>
      <c r="E8" s="43">
        <v>23000</v>
      </c>
      <c r="F8" s="42">
        <f t="shared" si="1"/>
        <v>2849</v>
      </c>
      <c r="K8" s="29"/>
    </row>
    <row r="9" spans="1:11" ht="15">
      <c r="A9" s="39" t="s">
        <v>39</v>
      </c>
      <c r="B9" s="43">
        <v>125000</v>
      </c>
      <c r="C9" s="42">
        <f t="shared" si="0"/>
        <v>1175000</v>
      </c>
      <c r="D9" s="39" t="s">
        <v>39</v>
      </c>
      <c r="E9" s="43">
        <v>21862</v>
      </c>
      <c r="F9" s="42">
        <f t="shared" si="1"/>
        <v>3987</v>
      </c>
      <c r="K9" s="29"/>
    </row>
    <row r="10" spans="1:11" ht="15">
      <c r="A10" s="39" t="s">
        <v>37</v>
      </c>
      <c r="B10" s="43">
        <v>60000</v>
      </c>
      <c r="C10" s="42">
        <f t="shared" si="0"/>
        <v>1240000</v>
      </c>
      <c r="D10" s="42" t="s">
        <v>33</v>
      </c>
      <c r="E10" s="43">
        <v>29871</v>
      </c>
      <c r="F10" s="42">
        <f t="shared" si="1"/>
        <v>4022</v>
      </c>
      <c r="K10" s="29"/>
    </row>
    <row r="11" spans="1:11" ht="15">
      <c r="A11" s="46" t="s">
        <v>31</v>
      </c>
      <c r="B11" s="43">
        <v>10000</v>
      </c>
      <c r="C11" s="42">
        <f t="shared" si="0"/>
        <v>1290000</v>
      </c>
      <c r="D11" s="46" t="s">
        <v>32</v>
      </c>
      <c r="E11" s="43">
        <v>21000</v>
      </c>
      <c r="F11" s="42">
        <f t="shared" si="1"/>
        <v>4849</v>
      </c>
      <c r="K11" s="29"/>
    </row>
    <row r="12" spans="1:11" ht="15">
      <c r="A12" s="46" t="s">
        <v>40</v>
      </c>
      <c r="B12" s="43">
        <v>276</v>
      </c>
      <c r="C12" s="42">
        <f t="shared" si="0"/>
        <v>1299724</v>
      </c>
      <c r="D12" s="42" t="s">
        <v>38</v>
      </c>
      <c r="E12" s="43">
        <v>16432</v>
      </c>
      <c r="F12" s="42">
        <f t="shared" si="1"/>
        <v>9417</v>
      </c>
      <c r="K12" s="29"/>
    </row>
    <row r="13" spans="1:11" ht="15">
      <c r="A13" s="39" t="s">
        <v>41</v>
      </c>
      <c r="B13" s="43">
        <v>2</v>
      </c>
      <c r="C13" s="42">
        <f t="shared" si="0"/>
        <v>1299998</v>
      </c>
      <c r="D13" s="49" t="s">
        <v>35</v>
      </c>
      <c r="E13" s="43">
        <v>39000</v>
      </c>
      <c r="F13" s="42">
        <f t="shared" si="1"/>
        <v>13151</v>
      </c>
      <c r="K13" s="29"/>
    </row>
    <row r="14" spans="1:11" ht="15">
      <c r="A14" s="42" t="s">
        <v>38</v>
      </c>
      <c r="B14" s="43">
        <v>10200000</v>
      </c>
      <c r="C14" s="42">
        <f t="shared" si="0"/>
        <v>8900000</v>
      </c>
      <c r="D14" s="39" t="s">
        <v>41</v>
      </c>
      <c r="E14" s="43">
        <v>12001</v>
      </c>
      <c r="F14" s="42">
        <f t="shared" si="1"/>
        <v>13848</v>
      </c>
      <c r="K14" s="29"/>
    </row>
    <row r="15" spans="1:11" ht="15">
      <c r="A15" s="46" t="s">
        <v>43</v>
      </c>
      <c r="B15" s="43">
        <v>13000000</v>
      </c>
      <c r="C15" s="42">
        <f t="shared" si="0"/>
        <v>11700000</v>
      </c>
      <c r="D15" s="46" t="s">
        <v>40</v>
      </c>
      <c r="E15" s="43">
        <v>2500</v>
      </c>
      <c r="F15" s="42">
        <f t="shared" si="1"/>
        <v>23349</v>
      </c>
      <c r="K15" s="29"/>
    </row>
    <row r="16" spans="1:11" ht="15">
      <c r="A16" s="39" t="s">
        <v>42</v>
      </c>
      <c r="B16" s="43">
        <v>17000000</v>
      </c>
      <c r="C16" s="42">
        <f t="shared" si="0"/>
        <v>15700000</v>
      </c>
      <c r="D16" s="39" t="s">
        <v>42</v>
      </c>
      <c r="E16" s="43">
        <v>80000</v>
      </c>
      <c r="F16" s="42">
        <f t="shared" si="1"/>
        <v>54151</v>
      </c>
      <c r="K16" s="29"/>
    </row>
    <row r="17" spans="1:11" ht="15">
      <c r="A17" s="39"/>
      <c r="B17" s="43"/>
      <c r="C17" s="42"/>
      <c r="D17" s="39"/>
      <c r="E17" s="43"/>
      <c r="F17" s="42"/>
      <c r="K17" s="29"/>
    </row>
    <row r="18" spans="1:11" ht="15">
      <c r="A18" s="39"/>
      <c r="B18" s="35"/>
      <c r="C18" s="42"/>
      <c r="D18" s="39"/>
      <c r="E18" s="43"/>
      <c r="F18" s="42"/>
      <c r="K18" s="29"/>
    </row>
    <row r="19" spans="1:6" ht="12.75" customHeight="1">
      <c r="A19" s="97" t="s">
        <v>22</v>
      </c>
      <c r="B19" s="98"/>
      <c r="C19" s="98"/>
      <c r="D19" s="98"/>
      <c r="E19" s="98"/>
      <c r="F19" s="99"/>
    </row>
    <row r="20" spans="1:6" ht="12.75">
      <c r="A20" s="81" t="s">
        <v>24</v>
      </c>
      <c r="B20" s="82"/>
      <c r="C20" s="83"/>
      <c r="D20" s="81" t="s">
        <v>25</v>
      </c>
      <c r="E20" s="82"/>
      <c r="F20" s="83"/>
    </row>
    <row r="21" spans="1:6" ht="12.75">
      <c r="A21" s="84"/>
      <c r="B21" s="85"/>
      <c r="C21" s="86"/>
      <c r="D21" s="84"/>
      <c r="E21" s="85"/>
      <c r="F21" s="86"/>
    </row>
    <row r="22" spans="1:6" ht="12.75">
      <c r="A22" s="93" t="s">
        <v>46</v>
      </c>
      <c r="B22" s="88"/>
      <c r="C22" s="89"/>
      <c r="D22" s="93" t="s">
        <v>45</v>
      </c>
      <c r="E22" s="88"/>
      <c r="F22" s="89"/>
    </row>
    <row r="23" spans="1:6" ht="39.75" customHeight="1">
      <c r="A23" s="90"/>
      <c r="B23" s="91"/>
      <c r="C23" s="92"/>
      <c r="D23" s="90"/>
      <c r="E23" s="91"/>
      <c r="F23" s="92"/>
    </row>
    <row r="24" spans="1:6" ht="12.75">
      <c r="A24" s="94" t="s">
        <v>23</v>
      </c>
      <c r="B24" s="94"/>
      <c r="C24" s="94"/>
      <c r="D24" s="94"/>
      <c r="E24" s="94"/>
      <c r="F24" s="94"/>
    </row>
    <row r="25" spans="1:6" ht="12.75">
      <c r="A25" s="95">
        <v>44788</v>
      </c>
      <c r="B25" s="96"/>
      <c r="C25" s="96"/>
      <c r="D25" s="95">
        <v>44788</v>
      </c>
      <c r="E25" s="96"/>
      <c r="F25" s="96"/>
    </row>
    <row r="26" spans="1:6" ht="12.75">
      <c r="A26" s="96" t="s">
        <v>17</v>
      </c>
      <c r="B26" s="96"/>
      <c r="C26" s="96"/>
      <c r="D26" s="96" t="s">
        <v>18</v>
      </c>
      <c r="E26" s="96"/>
      <c r="F26" s="96"/>
    </row>
    <row r="27" spans="1:6" ht="15">
      <c r="A27" s="54" t="s">
        <v>30</v>
      </c>
      <c r="B27" s="54" t="s">
        <v>20</v>
      </c>
      <c r="C27" s="54" t="s">
        <v>21</v>
      </c>
      <c r="D27" s="30" t="s">
        <v>30</v>
      </c>
      <c r="E27" s="30" t="s">
        <v>20</v>
      </c>
      <c r="F27" s="30" t="s">
        <v>21</v>
      </c>
    </row>
    <row r="28" spans="1:6" ht="15">
      <c r="A28" s="56" t="s">
        <v>53</v>
      </c>
      <c r="B28" s="56">
        <v>226</v>
      </c>
      <c r="C28" s="56">
        <f aca="true" t="shared" si="2" ref="C28:C38">ABS(220-B28)</f>
        <v>6</v>
      </c>
      <c r="D28" s="56" t="s">
        <v>55</v>
      </c>
      <c r="E28" s="48">
        <v>850</v>
      </c>
      <c r="F28" s="47">
        <f aca="true" t="shared" si="3" ref="F28:F38">ABS(850-E28)</f>
        <v>0</v>
      </c>
    </row>
    <row r="29" spans="1:6" ht="15">
      <c r="A29" s="54" t="s">
        <v>32</v>
      </c>
      <c r="B29" s="54">
        <v>210</v>
      </c>
      <c r="C29" s="54">
        <f t="shared" si="2"/>
        <v>10</v>
      </c>
      <c r="D29" s="55" t="s">
        <v>50</v>
      </c>
      <c r="E29" s="43">
        <v>808</v>
      </c>
      <c r="F29" s="42">
        <f t="shared" si="3"/>
        <v>42</v>
      </c>
    </row>
    <row r="30" spans="1:6" ht="15">
      <c r="A30" s="54" t="s">
        <v>52</v>
      </c>
      <c r="B30" s="54">
        <v>236</v>
      </c>
      <c r="C30" s="54">
        <f t="shared" si="2"/>
        <v>16</v>
      </c>
      <c r="D30" s="55" t="s">
        <v>52</v>
      </c>
      <c r="E30" s="43">
        <v>896</v>
      </c>
      <c r="F30" s="42">
        <f t="shared" si="3"/>
        <v>46</v>
      </c>
    </row>
    <row r="31" spans="1:6" ht="15">
      <c r="A31" s="54" t="s">
        <v>35</v>
      </c>
      <c r="B31" s="54">
        <v>178</v>
      </c>
      <c r="C31" s="54">
        <f t="shared" si="2"/>
        <v>42</v>
      </c>
      <c r="D31" s="55" t="s">
        <v>53</v>
      </c>
      <c r="E31" s="43">
        <v>580</v>
      </c>
      <c r="F31" s="42">
        <f t="shared" si="3"/>
        <v>270</v>
      </c>
    </row>
    <row r="32" spans="1:6" ht="15">
      <c r="A32" s="54" t="s">
        <v>37</v>
      </c>
      <c r="B32" s="54">
        <v>150</v>
      </c>
      <c r="C32" s="54">
        <f t="shared" si="2"/>
        <v>70</v>
      </c>
      <c r="D32" s="55" t="s">
        <v>38</v>
      </c>
      <c r="E32" s="43">
        <v>214</v>
      </c>
      <c r="F32" s="42">
        <f t="shared" si="3"/>
        <v>636</v>
      </c>
    </row>
    <row r="33" spans="1:6" ht="15">
      <c r="A33" s="54" t="s">
        <v>38</v>
      </c>
      <c r="B33" s="54">
        <v>132</v>
      </c>
      <c r="C33" s="54">
        <f t="shared" si="2"/>
        <v>88</v>
      </c>
      <c r="D33" s="55" t="s">
        <v>31</v>
      </c>
      <c r="E33" s="43">
        <v>200</v>
      </c>
      <c r="F33" s="42">
        <f t="shared" si="3"/>
        <v>650</v>
      </c>
    </row>
    <row r="34" spans="1:6" ht="15">
      <c r="A34" s="54" t="s">
        <v>55</v>
      </c>
      <c r="B34" s="54">
        <v>127</v>
      </c>
      <c r="C34" s="54">
        <f t="shared" si="2"/>
        <v>93</v>
      </c>
      <c r="D34" s="55" t="s">
        <v>54</v>
      </c>
      <c r="E34" s="43">
        <v>120</v>
      </c>
      <c r="F34" s="42">
        <f t="shared" si="3"/>
        <v>730</v>
      </c>
    </row>
    <row r="35" spans="1:6" ht="15">
      <c r="A35" s="54" t="s">
        <v>50</v>
      </c>
      <c r="B35" s="54">
        <v>380</v>
      </c>
      <c r="C35" s="54">
        <f t="shared" si="2"/>
        <v>160</v>
      </c>
      <c r="D35" s="55" t="s">
        <v>35</v>
      </c>
      <c r="E35" s="43">
        <v>52.7</v>
      </c>
      <c r="F35" s="42">
        <f t="shared" si="3"/>
        <v>797.3</v>
      </c>
    </row>
    <row r="36" spans="1:6" ht="15">
      <c r="A36" s="54" t="s">
        <v>31</v>
      </c>
      <c r="B36" s="54">
        <v>433</v>
      </c>
      <c r="C36" s="54">
        <f t="shared" si="2"/>
        <v>213</v>
      </c>
      <c r="D36" s="55" t="s">
        <v>51</v>
      </c>
      <c r="E36" s="43">
        <v>0</v>
      </c>
      <c r="F36" s="42">
        <f t="shared" si="3"/>
        <v>850</v>
      </c>
    </row>
    <row r="37" spans="1:6" ht="15">
      <c r="A37" s="54" t="s">
        <v>54</v>
      </c>
      <c r="B37" s="54">
        <v>0</v>
      </c>
      <c r="C37" s="54">
        <f t="shared" si="2"/>
        <v>220</v>
      </c>
      <c r="D37" s="55" t="s">
        <v>32</v>
      </c>
      <c r="E37" s="43">
        <v>4200</v>
      </c>
      <c r="F37" s="42">
        <f t="shared" si="3"/>
        <v>3350</v>
      </c>
    </row>
    <row r="38" spans="1:6" ht="15">
      <c r="A38" s="54" t="s">
        <v>51</v>
      </c>
      <c r="B38" s="54">
        <v>0</v>
      </c>
      <c r="C38" s="54">
        <f t="shared" si="2"/>
        <v>220</v>
      </c>
      <c r="D38" s="55" t="s">
        <v>37</v>
      </c>
      <c r="E38" s="43">
        <v>15000</v>
      </c>
      <c r="F38" s="42">
        <f t="shared" si="3"/>
        <v>14150</v>
      </c>
    </row>
    <row r="39" spans="1:6" ht="15">
      <c r="A39" s="54"/>
      <c r="B39" s="54"/>
      <c r="C39" s="54"/>
      <c r="D39" s="39"/>
      <c r="E39" s="43"/>
      <c r="F39" s="42"/>
    </row>
    <row r="40" spans="1:6" ht="15">
      <c r="A40" s="39"/>
      <c r="B40" s="43"/>
      <c r="C40" s="42"/>
      <c r="D40" s="39"/>
      <c r="E40" s="43"/>
      <c r="F40" s="42"/>
    </row>
    <row r="41" spans="1:6" ht="15">
      <c r="A41" s="39"/>
      <c r="B41" s="35"/>
      <c r="C41" s="42"/>
      <c r="D41" s="39"/>
      <c r="E41" s="43"/>
      <c r="F41" s="42"/>
    </row>
    <row r="42" spans="1:6" ht="12.75">
      <c r="A42" s="97" t="s">
        <v>22</v>
      </c>
      <c r="B42" s="98"/>
      <c r="C42" s="98"/>
      <c r="D42" s="98"/>
      <c r="E42" s="98"/>
      <c r="F42" s="99"/>
    </row>
    <row r="43" spans="1:6" ht="12.75">
      <c r="A43" s="81" t="s">
        <v>24</v>
      </c>
      <c r="B43" s="82"/>
      <c r="C43" s="83"/>
      <c r="D43" s="81" t="s">
        <v>25</v>
      </c>
      <c r="E43" s="82"/>
      <c r="F43" s="83"/>
    </row>
    <row r="44" spans="1:6" ht="12.75">
      <c r="A44" s="84"/>
      <c r="B44" s="85"/>
      <c r="C44" s="86"/>
      <c r="D44" s="84"/>
      <c r="E44" s="85"/>
      <c r="F44" s="86"/>
    </row>
    <row r="45" spans="1:6" ht="12.75">
      <c r="A45" s="93" t="s">
        <v>57</v>
      </c>
      <c r="B45" s="88"/>
      <c r="C45" s="89"/>
      <c r="D45" s="93" t="s">
        <v>56</v>
      </c>
      <c r="E45" s="88"/>
      <c r="F45" s="89"/>
    </row>
    <row r="46" spans="1:6" ht="12.75">
      <c r="A46" s="90"/>
      <c r="B46" s="91"/>
      <c r="C46" s="92"/>
      <c r="D46" s="90"/>
      <c r="E46" s="91"/>
      <c r="F46" s="92"/>
    </row>
    <row r="47" spans="1:6" ht="12.75">
      <c r="A47" s="94" t="s">
        <v>23</v>
      </c>
      <c r="B47" s="94"/>
      <c r="C47" s="94"/>
      <c r="D47" s="94"/>
      <c r="E47" s="94"/>
      <c r="F47" s="94"/>
    </row>
    <row r="48" spans="1:6" ht="12.75">
      <c r="A48" s="95">
        <v>44788</v>
      </c>
      <c r="B48" s="96"/>
      <c r="C48" s="96"/>
      <c r="D48" s="95">
        <v>44788</v>
      </c>
      <c r="E48" s="96"/>
      <c r="F48" s="96"/>
    </row>
    <row r="49" spans="1:6" ht="12.75">
      <c r="A49" s="96" t="s">
        <v>17</v>
      </c>
      <c r="B49" s="96"/>
      <c r="C49" s="96"/>
      <c r="D49" s="96" t="s">
        <v>18</v>
      </c>
      <c r="E49" s="96"/>
      <c r="F49" s="96"/>
    </row>
    <row r="50" spans="1:6" ht="15">
      <c r="A50" s="54" t="s">
        <v>30</v>
      </c>
      <c r="B50" s="54" t="s">
        <v>20</v>
      </c>
      <c r="C50" s="54" t="s">
        <v>21</v>
      </c>
      <c r="D50" s="30" t="s">
        <v>30</v>
      </c>
      <c r="E50" s="30" t="s">
        <v>20</v>
      </c>
      <c r="F50" s="30" t="s">
        <v>21</v>
      </c>
    </row>
    <row r="51" spans="1:6" ht="15">
      <c r="A51" s="56" t="s">
        <v>53</v>
      </c>
      <c r="B51" s="56">
        <v>226</v>
      </c>
      <c r="C51" s="56">
        <f aca="true" t="shared" si="4" ref="C51:C61">ABS(220-B51)</f>
        <v>6</v>
      </c>
      <c r="D51" s="56" t="s">
        <v>55</v>
      </c>
      <c r="E51" s="48">
        <v>850</v>
      </c>
      <c r="F51" s="47">
        <f aca="true" t="shared" si="5" ref="F51:F61">ABS(850-E51)</f>
        <v>0</v>
      </c>
    </row>
    <row r="52" spans="1:6" ht="15">
      <c r="A52" s="54" t="s">
        <v>32</v>
      </c>
      <c r="B52" s="54">
        <v>210</v>
      </c>
      <c r="C52" s="54">
        <f t="shared" si="4"/>
        <v>10</v>
      </c>
      <c r="D52" s="55" t="s">
        <v>50</v>
      </c>
      <c r="E52" s="43">
        <v>808</v>
      </c>
      <c r="F52" s="42">
        <f t="shared" si="5"/>
        <v>42</v>
      </c>
    </row>
    <row r="53" spans="1:6" ht="15">
      <c r="A53" s="54" t="s">
        <v>52</v>
      </c>
      <c r="B53" s="54">
        <v>236</v>
      </c>
      <c r="C53" s="54">
        <f t="shared" si="4"/>
        <v>16</v>
      </c>
      <c r="D53" s="55" t="s">
        <v>52</v>
      </c>
      <c r="E53" s="43">
        <v>896</v>
      </c>
      <c r="F53" s="42">
        <f t="shared" si="5"/>
        <v>46</v>
      </c>
    </row>
    <row r="54" spans="1:6" ht="15">
      <c r="A54" s="54" t="s">
        <v>35</v>
      </c>
      <c r="B54" s="54">
        <v>178</v>
      </c>
      <c r="C54" s="54">
        <f t="shared" si="4"/>
        <v>42</v>
      </c>
      <c r="D54" s="55" t="s">
        <v>53</v>
      </c>
      <c r="E54" s="43">
        <v>580</v>
      </c>
      <c r="F54" s="42">
        <f t="shared" si="5"/>
        <v>270</v>
      </c>
    </row>
    <row r="55" spans="1:6" ht="15">
      <c r="A55" s="54" t="s">
        <v>37</v>
      </c>
      <c r="B55" s="54">
        <v>150</v>
      </c>
      <c r="C55" s="54">
        <f t="shared" si="4"/>
        <v>70</v>
      </c>
      <c r="D55" s="55" t="s">
        <v>38</v>
      </c>
      <c r="E55" s="43">
        <v>214</v>
      </c>
      <c r="F55" s="42">
        <f t="shared" si="5"/>
        <v>636</v>
      </c>
    </row>
    <row r="56" spans="1:6" ht="15">
      <c r="A56" s="54" t="s">
        <v>38</v>
      </c>
      <c r="B56" s="54">
        <v>132</v>
      </c>
      <c r="C56" s="54">
        <f t="shared" si="4"/>
        <v>88</v>
      </c>
      <c r="D56" s="55" t="s">
        <v>31</v>
      </c>
      <c r="E56" s="43">
        <v>200</v>
      </c>
      <c r="F56" s="42">
        <f t="shared" si="5"/>
        <v>650</v>
      </c>
    </row>
    <row r="57" spans="1:6" ht="15">
      <c r="A57" s="54" t="s">
        <v>55</v>
      </c>
      <c r="B57" s="54">
        <v>127</v>
      </c>
      <c r="C57" s="54">
        <f t="shared" si="4"/>
        <v>93</v>
      </c>
      <c r="D57" s="55" t="s">
        <v>54</v>
      </c>
      <c r="E57" s="43">
        <v>120</v>
      </c>
      <c r="F57" s="42">
        <f t="shared" si="5"/>
        <v>730</v>
      </c>
    </row>
    <row r="58" spans="1:6" ht="15">
      <c r="A58" s="54" t="s">
        <v>50</v>
      </c>
      <c r="B58" s="54">
        <v>380</v>
      </c>
      <c r="C58" s="54">
        <f t="shared" si="4"/>
        <v>160</v>
      </c>
      <c r="D58" s="55" t="s">
        <v>35</v>
      </c>
      <c r="E58" s="43">
        <v>52.7</v>
      </c>
      <c r="F58" s="42">
        <f t="shared" si="5"/>
        <v>797.3</v>
      </c>
    </row>
    <row r="59" spans="1:6" ht="15">
      <c r="A59" s="54" t="s">
        <v>31</v>
      </c>
      <c r="B59" s="54">
        <v>433</v>
      </c>
      <c r="C59" s="54">
        <f t="shared" si="4"/>
        <v>213</v>
      </c>
      <c r="D59" s="55" t="s">
        <v>51</v>
      </c>
      <c r="E59" s="43">
        <v>0</v>
      </c>
      <c r="F59" s="42">
        <f t="shared" si="5"/>
        <v>850</v>
      </c>
    </row>
    <row r="60" spans="1:6" ht="15">
      <c r="A60" s="54" t="s">
        <v>54</v>
      </c>
      <c r="B60" s="54">
        <v>0</v>
      </c>
      <c r="C60" s="54">
        <f t="shared" si="4"/>
        <v>220</v>
      </c>
      <c r="D60" s="55" t="s">
        <v>32</v>
      </c>
      <c r="E60" s="43">
        <v>4200</v>
      </c>
      <c r="F60" s="42">
        <f t="shared" si="5"/>
        <v>3350</v>
      </c>
    </row>
    <row r="61" spans="1:6" ht="15">
      <c r="A61" s="54" t="s">
        <v>51</v>
      </c>
      <c r="B61" s="54">
        <v>0</v>
      </c>
      <c r="C61" s="54">
        <f t="shared" si="4"/>
        <v>220</v>
      </c>
      <c r="D61" s="55" t="s">
        <v>37</v>
      </c>
      <c r="E61" s="43">
        <v>15000</v>
      </c>
      <c r="F61" s="42">
        <f t="shared" si="5"/>
        <v>14150</v>
      </c>
    </row>
    <row r="62" spans="1:6" ht="15">
      <c r="A62" s="54"/>
      <c r="B62" s="54"/>
      <c r="C62" s="54"/>
      <c r="D62" s="39"/>
      <c r="E62" s="43"/>
      <c r="F62" s="42"/>
    </row>
    <row r="63" spans="1:6" ht="15">
      <c r="A63" s="39"/>
      <c r="B63" s="43"/>
      <c r="C63" s="42"/>
      <c r="D63" s="39"/>
      <c r="E63" s="43"/>
      <c r="F63" s="42"/>
    </row>
    <row r="64" spans="1:6" ht="15">
      <c r="A64" s="39"/>
      <c r="B64" s="35"/>
      <c r="C64" s="42"/>
      <c r="D64" s="39"/>
      <c r="E64" s="43"/>
      <c r="F64" s="42"/>
    </row>
    <row r="65" spans="1:6" ht="12.75">
      <c r="A65" s="97" t="s">
        <v>22</v>
      </c>
      <c r="B65" s="98"/>
      <c r="C65" s="98"/>
      <c r="D65" s="98"/>
      <c r="E65" s="98"/>
      <c r="F65" s="99"/>
    </row>
    <row r="66" spans="1:6" ht="12.75">
      <c r="A66" s="81" t="s">
        <v>24</v>
      </c>
      <c r="B66" s="82"/>
      <c r="C66" s="83"/>
      <c r="D66" s="81" t="s">
        <v>25</v>
      </c>
      <c r="E66" s="82"/>
      <c r="F66" s="83"/>
    </row>
    <row r="67" spans="1:6" ht="12.75">
      <c r="A67" s="84"/>
      <c r="B67" s="85"/>
      <c r="C67" s="86"/>
      <c r="D67" s="84"/>
      <c r="E67" s="85"/>
      <c r="F67" s="86"/>
    </row>
    <row r="68" spans="1:6" ht="12.75">
      <c r="A68" s="93" t="s">
        <v>57</v>
      </c>
      <c r="B68" s="88"/>
      <c r="C68" s="89"/>
      <c r="D68" s="93" t="s">
        <v>56</v>
      </c>
      <c r="E68" s="88"/>
      <c r="F68" s="89"/>
    </row>
    <row r="69" spans="1:6" ht="12.75">
      <c r="A69" s="90"/>
      <c r="B69" s="91"/>
      <c r="C69" s="92"/>
      <c r="D69" s="90"/>
      <c r="E69" s="91"/>
      <c r="F69" s="92"/>
    </row>
    <row r="70" spans="1:6" ht="12.75">
      <c r="A70" s="94" t="s">
        <v>23</v>
      </c>
      <c r="B70" s="94"/>
      <c r="C70" s="94"/>
      <c r="D70" s="94"/>
      <c r="E70" s="94"/>
      <c r="F70" s="94"/>
    </row>
    <row r="71" spans="1:6" ht="12.75">
      <c r="A71" s="95">
        <v>44788</v>
      </c>
      <c r="B71" s="96"/>
      <c r="C71" s="96"/>
      <c r="D71" s="95">
        <v>44788</v>
      </c>
      <c r="E71" s="96"/>
      <c r="F71" s="96"/>
    </row>
    <row r="72" spans="1:6" ht="12.75">
      <c r="A72" s="96" t="s">
        <v>17</v>
      </c>
      <c r="B72" s="96"/>
      <c r="C72" s="96"/>
      <c r="D72" s="96" t="s">
        <v>18</v>
      </c>
      <c r="E72" s="96"/>
      <c r="F72" s="96"/>
    </row>
    <row r="73" spans="1:6" ht="15">
      <c r="A73" s="54" t="s">
        <v>30</v>
      </c>
      <c r="B73" s="54" t="s">
        <v>20</v>
      </c>
      <c r="C73" s="54" t="s">
        <v>21</v>
      </c>
      <c r="D73" s="39" t="s">
        <v>30</v>
      </c>
      <c r="E73" s="39" t="s">
        <v>20</v>
      </c>
      <c r="F73" s="39" t="s">
        <v>21</v>
      </c>
    </row>
    <row r="74" spans="1:6" ht="15">
      <c r="A74" s="55" t="s">
        <v>39</v>
      </c>
      <c r="B74" s="55">
        <v>11</v>
      </c>
      <c r="C74" s="57">
        <f aca="true" t="shared" si="6" ref="C74:C83">ABS(11-B74)</f>
        <v>0</v>
      </c>
      <c r="D74" s="55" t="s">
        <v>32</v>
      </c>
      <c r="E74" s="43">
        <v>4</v>
      </c>
      <c r="F74" s="42">
        <f aca="true" t="shared" si="7" ref="F74:F82">ABS(4-E74)</f>
        <v>0</v>
      </c>
    </row>
    <row r="75" spans="1:6" ht="15">
      <c r="A75" s="55" t="s">
        <v>66</v>
      </c>
      <c r="B75" s="55">
        <v>10</v>
      </c>
      <c r="C75" s="57">
        <f t="shared" si="6"/>
        <v>1</v>
      </c>
      <c r="D75" s="55" t="s">
        <v>64</v>
      </c>
      <c r="E75" s="43">
        <v>4</v>
      </c>
      <c r="F75" s="42">
        <f t="shared" si="7"/>
        <v>0</v>
      </c>
    </row>
    <row r="76" spans="1:6" ht="15">
      <c r="A76" s="55" t="s">
        <v>64</v>
      </c>
      <c r="B76" s="55">
        <v>12</v>
      </c>
      <c r="C76" s="57">
        <f t="shared" si="6"/>
        <v>1</v>
      </c>
      <c r="D76" s="56" t="s">
        <v>37</v>
      </c>
      <c r="E76" s="48">
        <v>4</v>
      </c>
      <c r="F76" s="47">
        <f t="shared" si="7"/>
        <v>0</v>
      </c>
    </row>
    <row r="77" spans="1:6" ht="15">
      <c r="A77" s="55" t="s">
        <v>31</v>
      </c>
      <c r="B77" s="55">
        <v>10</v>
      </c>
      <c r="C77" s="57">
        <f t="shared" si="6"/>
        <v>1</v>
      </c>
      <c r="D77" s="57" t="s">
        <v>63</v>
      </c>
      <c r="E77" s="43">
        <v>3</v>
      </c>
      <c r="F77" s="42">
        <f t="shared" si="7"/>
        <v>1</v>
      </c>
    </row>
    <row r="78" spans="1:6" ht="15">
      <c r="A78" s="57" t="s">
        <v>63</v>
      </c>
      <c r="B78" s="57">
        <v>8</v>
      </c>
      <c r="C78" s="57">
        <f t="shared" si="6"/>
        <v>3</v>
      </c>
      <c r="D78" s="55" t="s">
        <v>31</v>
      </c>
      <c r="E78" s="43">
        <v>3</v>
      </c>
      <c r="F78" s="42">
        <f t="shared" si="7"/>
        <v>1</v>
      </c>
    </row>
    <row r="79" spans="1:6" ht="15">
      <c r="A79" s="55" t="s">
        <v>32</v>
      </c>
      <c r="B79" s="55">
        <v>8</v>
      </c>
      <c r="C79" s="57">
        <f t="shared" si="6"/>
        <v>3</v>
      </c>
      <c r="D79" s="55" t="s">
        <v>66</v>
      </c>
      <c r="E79" s="43">
        <v>7</v>
      </c>
      <c r="F79" s="42">
        <f t="shared" si="7"/>
        <v>3</v>
      </c>
    </row>
    <row r="80" spans="1:6" ht="15">
      <c r="A80" s="55" t="s">
        <v>38</v>
      </c>
      <c r="B80" s="55">
        <v>8</v>
      </c>
      <c r="C80" s="57">
        <f t="shared" si="6"/>
        <v>3</v>
      </c>
      <c r="D80" s="55" t="s">
        <v>67</v>
      </c>
      <c r="E80" s="43">
        <v>0</v>
      </c>
      <c r="F80" s="42">
        <f t="shared" si="7"/>
        <v>4</v>
      </c>
    </row>
    <row r="81" spans="1:6" ht="15">
      <c r="A81" s="55" t="s">
        <v>65</v>
      </c>
      <c r="B81" s="55">
        <v>5</v>
      </c>
      <c r="C81" s="57">
        <f t="shared" si="6"/>
        <v>6</v>
      </c>
      <c r="D81" s="55" t="s">
        <v>39</v>
      </c>
      <c r="E81" s="43">
        <v>10</v>
      </c>
      <c r="F81" s="42">
        <f t="shared" si="7"/>
        <v>6</v>
      </c>
    </row>
    <row r="82" spans="1:6" ht="15">
      <c r="A82" s="55" t="s">
        <v>37</v>
      </c>
      <c r="B82" s="55">
        <v>19</v>
      </c>
      <c r="C82" s="57">
        <f t="shared" si="6"/>
        <v>8</v>
      </c>
      <c r="D82" s="55" t="s">
        <v>38</v>
      </c>
      <c r="E82" s="43">
        <v>12</v>
      </c>
      <c r="F82" s="42">
        <f t="shared" si="7"/>
        <v>8</v>
      </c>
    </row>
    <row r="83" spans="1:6" ht="15">
      <c r="A83" s="55" t="s">
        <v>67</v>
      </c>
      <c r="B83" s="55">
        <v>0</v>
      </c>
      <c r="C83" s="57">
        <f t="shared" si="6"/>
        <v>11</v>
      </c>
      <c r="D83" s="55" t="s">
        <v>65</v>
      </c>
      <c r="E83" s="43">
        <v>21</v>
      </c>
      <c r="F83" s="42">
        <f>ABS(850-E83)</f>
        <v>829</v>
      </c>
    </row>
    <row r="84" spans="1:6" ht="15">
      <c r="A84" s="54"/>
      <c r="B84" s="54"/>
      <c r="C84" s="54"/>
      <c r="D84" s="55"/>
      <c r="E84" s="43"/>
      <c r="F84" s="42"/>
    </row>
    <row r="85" spans="1:6" ht="15">
      <c r="A85" s="54"/>
      <c r="B85" s="54"/>
      <c r="C85" s="54"/>
      <c r="D85" s="39"/>
      <c r="E85" s="43"/>
      <c r="F85" s="42"/>
    </row>
    <row r="86" spans="1:6" ht="15">
      <c r="A86" s="39"/>
      <c r="B86" s="43"/>
      <c r="C86" s="42"/>
      <c r="D86" s="39"/>
      <c r="E86" s="43"/>
      <c r="F86" s="42"/>
    </row>
    <row r="87" spans="1:6" ht="15">
      <c r="A87" s="39"/>
      <c r="B87" s="35"/>
      <c r="C87" s="42"/>
      <c r="D87" s="39"/>
      <c r="E87" s="43"/>
      <c r="F87" s="42"/>
    </row>
    <row r="88" spans="1:6" ht="12.75">
      <c r="A88" s="97" t="s">
        <v>22</v>
      </c>
      <c r="B88" s="98"/>
      <c r="C88" s="98"/>
      <c r="D88" s="98"/>
      <c r="E88" s="98"/>
      <c r="F88" s="99"/>
    </row>
    <row r="89" spans="1:6" ht="12.75">
      <c r="A89" s="81" t="s">
        <v>24</v>
      </c>
      <c r="B89" s="82"/>
      <c r="C89" s="83"/>
      <c r="D89" s="81" t="s">
        <v>25</v>
      </c>
      <c r="E89" s="82"/>
      <c r="F89" s="83"/>
    </row>
    <row r="90" spans="1:6" ht="12.75">
      <c r="A90" s="84"/>
      <c r="B90" s="85"/>
      <c r="C90" s="86"/>
      <c r="D90" s="84"/>
      <c r="E90" s="85"/>
      <c r="F90" s="86"/>
    </row>
    <row r="91" spans="1:6" ht="12.75">
      <c r="A91" s="87" t="s">
        <v>69</v>
      </c>
      <c r="B91" s="88"/>
      <c r="C91" s="89"/>
      <c r="D91" s="93" t="s">
        <v>68</v>
      </c>
      <c r="E91" s="88"/>
      <c r="F91" s="89"/>
    </row>
    <row r="92" spans="1:6" ht="12.75">
      <c r="A92" s="90"/>
      <c r="B92" s="91"/>
      <c r="C92" s="92"/>
      <c r="D92" s="90"/>
      <c r="E92" s="91"/>
      <c r="F92" s="92"/>
    </row>
    <row r="93" spans="1:6" ht="12.75">
      <c r="A93" s="94" t="s">
        <v>23</v>
      </c>
      <c r="B93" s="94"/>
      <c r="C93" s="94"/>
      <c r="D93" s="94"/>
      <c r="E93" s="94"/>
      <c r="F93" s="94"/>
    </row>
    <row r="94" spans="1:6" ht="12.75">
      <c r="A94" s="95">
        <v>45096</v>
      </c>
      <c r="B94" s="96"/>
      <c r="C94" s="96"/>
      <c r="D94" s="95">
        <v>45096</v>
      </c>
      <c r="E94" s="96"/>
      <c r="F94" s="96"/>
    </row>
    <row r="95" spans="1:6" ht="12.75">
      <c r="A95" s="96" t="s">
        <v>17</v>
      </c>
      <c r="B95" s="96"/>
      <c r="C95" s="96"/>
      <c r="D95" s="96" t="s">
        <v>18</v>
      </c>
      <c r="E95" s="96"/>
      <c r="F95" s="96"/>
    </row>
    <row r="96" spans="1:6" ht="15">
      <c r="A96" s="54" t="s">
        <v>30</v>
      </c>
      <c r="B96" s="54" t="s">
        <v>20</v>
      </c>
      <c r="C96" s="54" t="s">
        <v>21</v>
      </c>
      <c r="D96" s="39" t="s">
        <v>30</v>
      </c>
      <c r="E96" s="39" t="s">
        <v>20</v>
      </c>
      <c r="F96" s="39" t="s">
        <v>21</v>
      </c>
    </row>
    <row r="97" spans="1:6" ht="15">
      <c r="A97" s="56" t="s">
        <v>74</v>
      </c>
      <c r="B97" s="56">
        <v>24</v>
      </c>
      <c r="C97" s="56">
        <f aca="true" t="shared" si="8" ref="C97:C106">ABS(28-B97)</f>
        <v>4</v>
      </c>
      <c r="D97" s="56" t="s">
        <v>63</v>
      </c>
      <c r="E97" s="48">
        <v>68</v>
      </c>
      <c r="F97" s="47">
        <f aca="true" t="shared" si="9" ref="F97:F106">ABS(60-E97)</f>
        <v>8</v>
      </c>
    </row>
    <row r="98" spans="1:6" ht="15">
      <c r="A98" s="55" t="s">
        <v>71</v>
      </c>
      <c r="B98" s="55">
        <v>38</v>
      </c>
      <c r="C98" s="57">
        <f t="shared" si="8"/>
        <v>10</v>
      </c>
      <c r="D98" s="55" t="s">
        <v>39</v>
      </c>
      <c r="E98" s="43">
        <v>42</v>
      </c>
      <c r="F98" s="42">
        <f t="shared" si="9"/>
        <v>18</v>
      </c>
    </row>
    <row r="99" spans="1:6" ht="15">
      <c r="A99" s="55" t="s">
        <v>32</v>
      </c>
      <c r="B99" s="55">
        <v>42</v>
      </c>
      <c r="C99" s="57">
        <f t="shared" si="8"/>
        <v>14</v>
      </c>
      <c r="D99" s="55" t="s">
        <v>75</v>
      </c>
      <c r="E99" s="43">
        <v>30</v>
      </c>
      <c r="F99" s="42">
        <f t="shared" si="9"/>
        <v>30</v>
      </c>
    </row>
    <row r="100" spans="1:6" ht="15">
      <c r="A100" s="55" t="s">
        <v>31</v>
      </c>
      <c r="B100" s="55">
        <v>48</v>
      </c>
      <c r="C100" s="57">
        <f t="shared" si="8"/>
        <v>20</v>
      </c>
      <c r="D100" s="55" t="s">
        <v>74</v>
      </c>
      <c r="E100" s="43">
        <v>29</v>
      </c>
      <c r="F100" s="42">
        <f t="shared" si="9"/>
        <v>31</v>
      </c>
    </row>
    <row r="101" spans="1:6" ht="15">
      <c r="A101" s="55" t="s">
        <v>38</v>
      </c>
      <c r="B101" s="55">
        <v>54</v>
      </c>
      <c r="C101" s="57">
        <f t="shared" si="8"/>
        <v>26</v>
      </c>
      <c r="D101" s="55" t="s">
        <v>72</v>
      </c>
      <c r="E101" s="43">
        <v>28</v>
      </c>
      <c r="F101" s="42">
        <f t="shared" si="9"/>
        <v>32</v>
      </c>
    </row>
    <row r="102" spans="1:6" ht="15">
      <c r="A102" s="55" t="s">
        <v>75</v>
      </c>
      <c r="B102" s="55">
        <v>0</v>
      </c>
      <c r="C102" s="57">
        <f t="shared" si="8"/>
        <v>28</v>
      </c>
      <c r="D102" s="55" t="s">
        <v>32</v>
      </c>
      <c r="E102" s="43">
        <v>25</v>
      </c>
      <c r="F102" s="42">
        <f t="shared" si="9"/>
        <v>35</v>
      </c>
    </row>
    <row r="103" spans="1:6" ht="15">
      <c r="A103" s="55" t="s">
        <v>39</v>
      </c>
      <c r="B103" s="55">
        <v>63</v>
      </c>
      <c r="C103" s="57">
        <f t="shared" si="8"/>
        <v>35</v>
      </c>
      <c r="D103" s="55" t="s">
        <v>31</v>
      </c>
      <c r="E103" s="43">
        <v>24</v>
      </c>
      <c r="F103" s="42">
        <f t="shared" si="9"/>
        <v>36</v>
      </c>
    </row>
    <row r="104" spans="1:6" ht="15">
      <c r="A104" s="55" t="s">
        <v>73</v>
      </c>
      <c r="B104" s="55">
        <v>64</v>
      </c>
      <c r="C104" s="57">
        <f t="shared" si="8"/>
        <v>36</v>
      </c>
      <c r="D104" s="55" t="s">
        <v>71</v>
      </c>
      <c r="E104" s="43">
        <v>23</v>
      </c>
      <c r="F104" s="42">
        <f t="shared" si="9"/>
        <v>37</v>
      </c>
    </row>
    <row r="105" spans="1:6" ht="15">
      <c r="A105" s="55" t="s">
        <v>72</v>
      </c>
      <c r="B105" s="55">
        <v>82</v>
      </c>
      <c r="C105" s="57">
        <f t="shared" si="8"/>
        <v>54</v>
      </c>
      <c r="D105" s="55" t="s">
        <v>38</v>
      </c>
      <c r="E105" s="43">
        <v>18</v>
      </c>
      <c r="F105" s="42">
        <f t="shared" si="9"/>
        <v>42</v>
      </c>
    </row>
    <row r="106" spans="1:6" ht="15">
      <c r="A106" s="57" t="s">
        <v>63</v>
      </c>
      <c r="B106" s="57">
        <v>108</v>
      </c>
      <c r="C106" s="57">
        <f t="shared" si="8"/>
        <v>80</v>
      </c>
      <c r="D106" s="55" t="s">
        <v>73</v>
      </c>
      <c r="E106" s="43">
        <v>0</v>
      </c>
      <c r="F106" s="42">
        <f t="shared" si="9"/>
        <v>60</v>
      </c>
    </row>
    <row r="107" spans="1:6" ht="15">
      <c r="A107" s="54"/>
      <c r="B107" s="54"/>
      <c r="C107" s="54"/>
      <c r="D107" s="55"/>
      <c r="E107" s="43"/>
      <c r="F107" s="42"/>
    </row>
    <row r="108" spans="1:6" ht="15">
      <c r="A108" s="54"/>
      <c r="B108" s="54"/>
      <c r="C108" s="54"/>
      <c r="D108" s="39"/>
      <c r="E108" s="43"/>
      <c r="F108" s="42"/>
    </row>
    <row r="109" spans="1:6" ht="15">
      <c r="A109" s="39"/>
      <c r="B109" s="43"/>
      <c r="C109" s="42"/>
      <c r="D109" s="39"/>
      <c r="E109" s="43"/>
      <c r="F109" s="42"/>
    </row>
    <row r="110" spans="1:6" ht="15">
      <c r="A110" s="39"/>
      <c r="B110" s="35"/>
      <c r="C110" s="42"/>
      <c r="D110" s="39"/>
      <c r="E110" s="43"/>
      <c r="F110" s="42"/>
    </row>
    <row r="111" spans="1:6" ht="12.75">
      <c r="A111" s="97" t="s">
        <v>22</v>
      </c>
      <c r="B111" s="98"/>
      <c r="C111" s="98"/>
      <c r="D111" s="98"/>
      <c r="E111" s="98"/>
      <c r="F111" s="99"/>
    </row>
    <row r="112" spans="1:6" ht="12.75">
      <c r="A112" s="81" t="s">
        <v>24</v>
      </c>
      <c r="B112" s="82"/>
      <c r="C112" s="83"/>
      <c r="D112" s="81" t="s">
        <v>25</v>
      </c>
      <c r="E112" s="82"/>
      <c r="F112" s="83"/>
    </row>
    <row r="113" spans="1:6" ht="12.75">
      <c r="A113" s="84"/>
      <c r="B113" s="85"/>
      <c r="C113" s="86"/>
      <c r="D113" s="84"/>
      <c r="E113" s="85"/>
      <c r="F113" s="86"/>
    </row>
    <row r="114" spans="1:6" ht="12.75">
      <c r="A114" s="87" t="s">
        <v>76</v>
      </c>
      <c r="B114" s="88"/>
      <c r="C114" s="89"/>
      <c r="D114" s="93" t="s">
        <v>77</v>
      </c>
      <c r="E114" s="88"/>
      <c r="F114" s="89"/>
    </row>
    <row r="115" spans="1:6" ht="12.75">
      <c r="A115" s="90"/>
      <c r="B115" s="91"/>
      <c r="C115" s="92"/>
      <c r="D115" s="90"/>
      <c r="E115" s="91"/>
      <c r="F115" s="92"/>
    </row>
  </sheetData>
  <sheetProtection/>
  <mergeCells count="50">
    <mergeCell ref="A72:C72"/>
    <mergeCell ref="D72:F72"/>
    <mergeCell ref="A88:F88"/>
    <mergeCell ref="A89:C90"/>
    <mergeCell ref="D89:F90"/>
    <mergeCell ref="A91:C92"/>
    <mergeCell ref="D91:F92"/>
    <mergeCell ref="A66:C67"/>
    <mergeCell ref="D66:F67"/>
    <mergeCell ref="A68:C69"/>
    <mergeCell ref="D68:F69"/>
    <mergeCell ref="A70:F70"/>
    <mergeCell ref="A71:C71"/>
    <mergeCell ref="D71:F71"/>
    <mergeCell ref="A47:F47"/>
    <mergeCell ref="A48:C48"/>
    <mergeCell ref="D48:F48"/>
    <mergeCell ref="A49:C49"/>
    <mergeCell ref="D49:F49"/>
    <mergeCell ref="A65:F65"/>
    <mergeCell ref="A1:F1"/>
    <mergeCell ref="A2:C2"/>
    <mergeCell ref="A3:C3"/>
    <mergeCell ref="D2:F2"/>
    <mergeCell ref="A22:C23"/>
    <mergeCell ref="D22:F23"/>
    <mergeCell ref="D3:F3"/>
    <mergeCell ref="A19:F19"/>
    <mergeCell ref="A20:C21"/>
    <mergeCell ref="D20:F21"/>
    <mergeCell ref="A43:C44"/>
    <mergeCell ref="D43:F44"/>
    <mergeCell ref="A45:C46"/>
    <mergeCell ref="D45:F46"/>
    <mergeCell ref="A24:F24"/>
    <mergeCell ref="A25:C25"/>
    <mergeCell ref="D25:F25"/>
    <mergeCell ref="A26:C26"/>
    <mergeCell ref="D26:F26"/>
    <mergeCell ref="A42:F42"/>
    <mergeCell ref="A112:C113"/>
    <mergeCell ref="D112:F113"/>
    <mergeCell ref="A114:C115"/>
    <mergeCell ref="D114:F115"/>
    <mergeCell ref="A93:F93"/>
    <mergeCell ref="A94:C94"/>
    <mergeCell ref="D94:F94"/>
    <mergeCell ref="A95:C95"/>
    <mergeCell ref="D95:F95"/>
    <mergeCell ref="A111:F1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2023-06-19T20:51:18Z</dcterms:modified>
  <cp:category/>
  <cp:version/>
  <cp:contentType/>
  <cp:contentStatus/>
</cp:coreProperties>
</file>