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<sst xmlns="http://schemas.openxmlformats.org/spreadsheetml/2006/main" count="194" uniqueCount="72">
  <si>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</si>
  <si>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</si>
  <si>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</si>
  <si>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</si>
  <si>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</si>
  <si>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</si>
  <si>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</si>
  <si>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</si>
  <si>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</si>
  <si>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</si>
  <si>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</si>
  <si>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</si>
  <si>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</si>
  <si>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</si>
  <si>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</si>
  <si>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</si>
  <si>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</si>
  <si>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</si>
  <si>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</si>
  <si>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</si>
  <si>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</si>
  <si>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</si>
  <si>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</si>
  <si>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</si>
  <si>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</si>
  <si>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</si>
  <si>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</si>
  <si>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</si>
  <si>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</si>
  <si>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</si>
  <si>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</si>
  <si>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</si>
  <si>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</si>
  <si>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</si>
  <si>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</si>
  <si>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</si>
  <si>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SETH</t>
  </si>
  <si>
    <t>DINGBATS</t>
  </si>
  <si>
    <t>PICK N MIX</t>
  </si>
  <si>
    <t>QUIZ BIZ</t>
  </si>
  <si>
    <t>QUIZ ON MY TITANIC</t>
  </si>
  <si>
    <t>CHICKEN IN THE FRIDGE</t>
  </si>
  <si>
    <t>WHERES ASHLEY = 14</t>
  </si>
  <si>
    <r>
      <t xml:space="preserve">CHICKEN IN THE FRIDGE &amp; </t>
    </r>
    <r>
      <rPr>
        <b/>
        <sz val="10"/>
        <color indexed="10"/>
        <rFont val="Arial"/>
        <family val="2"/>
      </rPr>
      <t>QUIZ BIZZ</t>
    </r>
    <r>
      <rPr>
        <b/>
        <sz val="10"/>
        <color indexed="17"/>
        <rFont val="Arial"/>
        <family val="2"/>
      </rPr>
      <t xml:space="preserve"> = 4</t>
    </r>
  </si>
  <si>
    <t>The Rutland &amp; Derby - Monday Night Quiz - Quiz League #105</t>
  </si>
  <si>
    <t>RATE OIR QUAILS</t>
  </si>
  <si>
    <t xml:space="preserve">GEN Z </t>
  </si>
  <si>
    <t>STRAWBEERY AND CREAM ON MY TITS</t>
  </si>
  <si>
    <t>CHICKEN IN THE FIDGE</t>
  </si>
  <si>
    <t>QUIZZ BIZZ</t>
  </si>
  <si>
    <t>TRAIIA GIRLS</t>
  </si>
  <si>
    <t>WERE ASHAMED</t>
  </si>
  <si>
    <r>
      <rPr>
        <b/>
        <sz val="10"/>
        <color indexed="10"/>
        <rFont val="Arial"/>
        <family val="2"/>
      </rPr>
      <t>GEN Z</t>
    </r>
    <r>
      <rPr>
        <b/>
        <sz val="10"/>
        <color indexed="17"/>
        <rFont val="Arial"/>
        <family val="2"/>
      </rPr>
      <t xml:space="preserve"> &amp; I AM SMARTICUS = 6</t>
    </r>
  </si>
  <si>
    <t>STRABERRIES AND CREAM ON MY TITS = 12</t>
  </si>
  <si>
    <t>RATE OUR QUAILS</t>
  </si>
  <si>
    <t>GEN Z</t>
  </si>
  <si>
    <t>TRAUMA GIRLS</t>
  </si>
  <si>
    <t>TOP 5'S</t>
  </si>
  <si>
    <t>MISSING LETTERS</t>
  </si>
  <si>
    <t>SILLY KITTEN</t>
  </si>
  <si>
    <t>QUIZ ON FRANS TITS</t>
  </si>
  <si>
    <t>QUIZ BIZZ</t>
  </si>
  <si>
    <t>QUIZ ON MY TITS = 15</t>
  </si>
  <si>
    <t>SILLY KITTEN = 6</t>
  </si>
  <si>
    <t>M&amp;M</t>
  </si>
  <si>
    <t>PICK N  MIX</t>
  </si>
  <si>
    <t>QUIZ ON MY FAMOUS FACES</t>
  </si>
  <si>
    <t>LRWG</t>
  </si>
  <si>
    <t>SETH =5</t>
  </si>
  <si>
    <t>PICK N MIX = 13</t>
  </si>
  <si>
    <t>DNF</t>
  </si>
  <si>
    <t>FAMOUS FACES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</si>
</sst>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8" fillId="33" borderId="10" xfId="48" applyFill="1" applyBorder="1" applyAlignment="1">
      <alignment/>
    </xf>
    <xf numFmtId="0" fontId="38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8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left"/>
    </xf>
    <xf numFmtId="0" fontId="1" fillId="33" borderId="10" xfId="48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33" borderId="10" xfId="48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9" fillId="34" borderId="10" xfId="48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38" fillId="34" borderId="10" xfId="48" applyFill="1" applyBorder="1" applyAlignment="1">
      <alignment/>
    </xf>
    <xf numFmtId="0" fontId="0" fillId="35" borderId="10" xfId="0" applyFont="1" applyFill="1" applyBorder="1" applyAlignment="1">
      <alignment/>
    </xf>
    <xf numFmtId="0" fontId="38" fillId="35" borderId="10" xfId="48" applyFill="1" applyBorder="1" applyAlignment="1">
      <alignment horizontal="center"/>
    </xf>
    <xf numFmtId="0" fontId="38" fillId="35" borderId="10" xfId="48" applyFill="1" applyBorder="1" applyAlignment="1">
      <alignment/>
    </xf>
    <xf numFmtId="0" fontId="8" fillId="35" borderId="10" xfId="48" applyFont="1" applyFill="1" applyBorder="1" applyAlignment="1">
      <alignment/>
    </xf>
    <xf numFmtId="0" fontId="0" fillId="0" borderId="0" xfId="0" applyFont="1" applyAlignment="1">
      <alignment/>
    </xf>
    <xf numFmtId="0" fontId="38" fillId="29" borderId="10" xfId="48" applyBorder="1" applyAlignment="1">
      <alignment/>
    </xf>
    <xf numFmtId="0" fontId="38" fillId="29" borderId="10" xfId="48" applyBorder="1" applyAlignment="1">
      <alignment horizontal="center"/>
    </xf>
    <xf numFmtId="0" fontId="50" fillId="36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7" borderId="17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9">
      <selection activeCell="M21" sqref="M21"/>
    </sheetView>
  </sheetViews>
  <sheetFormatPr defaultColWidth="9.140625" defaultRowHeight="12.75"/>
  <cols>
    <col min="1" max="1" width="9.140625" style="1" customWidth="1"/>
    <col min="2" max="2" width="28.140625" style="1" bestFit="1" customWidth="1"/>
    <col min="3" max="3" width="14.28125" style="1" bestFit="1" customWidth="1"/>
    <col min="4" max="4" width="15.8515625" style="1" bestFit="1" customWidth="1"/>
    <col min="5" max="8" width="14.140625" style="1" bestFit="1" customWidth="1"/>
    <col min="9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0" t="s">
        <v>44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2.75">
      <c r="A2" s="63" t="s">
        <v>15</v>
      </c>
      <c r="B2" s="64"/>
      <c r="C2" s="64"/>
      <c r="D2" s="64"/>
      <c r="E2" s="64"/>
      <c r="F2" s="64"/>
      <c r="G2" s="64"/>
      <c r="H2" s="26">
        <v>4</v>
      </c>
      <c r="I2" s="26"/>
      <c r="J2" s="65"/>
      <c r="K2" s="66"/>
    </row>
    <row r="3" spans="1:11" ht="12.75" customHeight="1">
      <c r="A3" s="67" t="s">
        <v>0</v>
      </c>
      <c r="B3" s="69" t="s">
        <v>1</v>
      </c>
      <c r="C3" s="67" t="s">
        <v>16</v>
      </c>
      <c r="D3" s="31" t="s">
        <v>19</v>
      </c>
      <c r="E3" s="32"/>
      <c r="F3" s="32"/>
      <c r="G3" s="32"/>
      <c r="H3" s="32"/>
      <c r="I3" s="33"/>
      <c r="J3" s="67" t="s">
        <v>2</v>
      </c>
      <c r="K3" s="9" t="s">
        <v>13</v>
      </c>
    </row>
    <row r="4" spans="1:11" ht="12.75">
      <c r="A4" s="68"/>
      <c r="B4" s="70"/>
      <c r="C4" s="68"/>
      <c r="D4" s="2">
        <v>45103</v>
      </c>
      <c r="E4" s="2">
        <f>D4+7</f>
        <v>45110</v>
      </c>
      <c r="F4" s="41">
        <f>E4+7</f>
        <v>45117</v>
      </c>
      <c r="G4" s="2">
        <f>F4+7</f>
        <v>45124</v>
      </c>
      <c r="H4" s="2">
        <f>G4+7</f>
        <v>45131</v>
      </c>
      <c r="I4" s="2"/>
      <c r="J4" s="68"/>
      <c r="K4" s="9" t="s">
        <v>14</v>
      </c>
    </row>
    <row r="5" spans="1:11" s="24" customFormat="1" ht="12.75" customHeight="1">
      <c r="A5" s="25">
        <v>1</v>
      </c>
      <c r="B5" s="36" t="s">
        <v>35</v>
      </c>
      <c r="C5" s="35">
        <f aca="true" t="shared" si="0" ref="C5:C20">COUNTIF(D5:H5,"&lt;&gt;")</f>
        <v>4</v>
      </c>
      <c r="D5" s="42">
        <v>68.5</v>
      </c>
      <c r="E5" s="35">
        <v>53.5</v>
      </c>
      <c r="F5" s="34">
        <v>47.5</v>
      </c>
      <c r="G5" s="59"/>
      <c r="H5" s="35">
        <v>58.5</v>
      </c>
      <c r="I5" s="35"/>
      <c r="J5" s="35">
        <f aca="true" t="shared" si="1" ref="J5:J20">SUM(D5:H5)</f>
        <v>228</v>
      </c>
      <c r="K5" s="23">
        <f>J5/C5</f>
        <v>57</v>
      </c>
    </row>
    <row r="6" spans="1:11" s="24" customFormat="1" ht="12.75">
      <c r="A6" s="25">
        <f aca="true" t="shared" si="2" ref="A6:A20">A5+1</f>
        <v>2</v>
      </c>
      <c r="B6" s="36" t="s">
        <v>40</v>
      </c>
      <c r="C6" s="35">
        <f t="shared" si="0"/>
        <v>4</v>
      </c>
      <c r="D6" s="35">
        <v>60</v>
      </c>
      <c r="E6" s="35">
        <v>55</v>
      </c>
      <c r="F6" s="34">
        <v>54</v>
      </c>
      <c r="G6" s="59"/>
      <c r="H6" s="35">
        <v>54.5</v>
      </c>
      <c r="I6" s="35"/>
      <c r="J6" s="35">
        <f t="shared" si="1"/>
        <v>223.5</v>
      </c>
      <c r="K6" s="23">
        <f aca="true" t="shared" si="3" ref="K6:K13">J6/C6</f>
        <v>55.875</v>
      </c>
    </row>
    <row r="7" spans="1:11" s="24" customFormat="1" ht="15">
      <c r="A7" s="25">
        <f t="shared" si="2"/>
        <v>3</v>
      </c>
      <c r="B7" s="39" t="s">
        <v>33</v>
      </c>
      <c r="C7" s="35">
        <f t="shared" si="0"/>
        <v>4</v>
      </c>
      <c r="D7" s="42">
        <v>51</v>
      </c>
      <c r="E7" s="35">
        <v>48.5</v>
      </c>
      <c r="F7" s="34">
        <v>54</v>
      </c>
      <c r="G7" s="59"/>
      <c r="H7" s="35">
        <v>44.5</v>
      </c>
      <c r="I7" s="35"/>
      <c r="J7" s="35">
        <f t="shared" si="1"/>
        <v>198</v>
      </c>
      <c r="K7" s="23">
        <f t="shared" si="3"/>
        <v>49.5</v>
      </c>
    </row>
    <row r="8" spans="1:11" s="24" customFormat="1" ht="12" customHeight="1">
      <c r="A8" s="25">
        <f t="shared" si="2"/>
        <v>4</v>
      </c>
      <c r="B8" s="43" t="s">
        <v>31</v>
      </c>
      <c r="C8" s="35">
        <f t="shared" si="0"/>
        <v>4</v>
      </c>
      <c r="D8" s="35">
        <v>53</v>
      </c>
      <c r="E8" s="35">
        <v>41.5</v>
      </c>
      <c r="F8" s="34">
        <v>46.5</v>
      </c>
      <c r="G8" s="59"/>
      <c r="H8" s="35">
        <v>48</v>
      </c>
      <c r="I8" s="35"/>
      <c r="J8" s="35">
        <f t="shared" si="1"/>
        <v>189</v>
      </c>
      <c r="K8" s="23">
        <f t="shared" si="3"/>
        <v>47.25</v>
      </c>
    </row>
    <row r="9" spans="1:11" s="24" customFormat="1" ht="14.25">
      <c r="A9" s="25">
        <f t="shared" si="2"/>
        <v>5</v>
      </c>
      <c r="B9" s="43" t="s">
        <v>41</v>
      </c>
      <c r="C9" s="35">
        <f t="shared" si="0"/>
        <v>4</v>
      </c>
      <c r="D9" s="42">
        <v>32</v>
      </c>
      <c r="E9" s="35">
        <v>42</v>
      </c>
      <c r="F9" s="34">
        <v>44</v>
      </c>
      <c r="G9" s="59"/>
      <c r="H9" s="35">
        <v>44</v>
      </c>
      <c r="I9" s="35"/>
      <c r="J9" s="35">
        <f t="shared" si="1"/>
        <v>162</v>
      </c>
      <c r="K9" s="23">
        <f t="shared" si="3"/>
        <v>40.5</v>
      </c>
    </row>
    <row r="10" spans="1:11" s="24" customFormat="1" ht="14.25">
      <c r="A10" s="25">
        <f t="shared" si="2"/>
        <v>6</v>
      </c>
      <c r="B10" s="43" t="s">
        <v>32</v>
      </c>
      <c r="C10" s="35">
        <f t="shared" si="0"/>
        <v>3</v>
      </c>
      <c r="D10" s="42">
        <v>53.5</v>
      </c>
      <c r="E10" s="35">
        <v>39.5</v>
      </c>
      <c r="F10" s="34">
        <v>52.5</v>
      </c>
      <c r="G10" s="59"/>
      <c r="H10" s="35"/>
      <c r="I10" s="35"/>
      <c r="J10" s="35">
        <f t="shared" si="1"/>
        <v>145.5</v>
      </c>
      <c r="K10" s="23">
        <f t="shared" si="3"/>
        <v>48.5</v>
      </c>
    </row>
    <row r="11" spans="1:11" s="24" customFormat="1" ht="12.75">
      <c r="A11" s="25">
        <f t="shared" si="2"/>
        <v>7</v>
      </c>
      <c r="B11" s="36" t="s">
        <v>36</v>
      </c>
      <c r="C11" s="35">
        <f t="shared" si="0"/>
        <v>3</v>
      </c>
      <c r="D11" s="42">
        <v>49</v>
      </c>
      <c r="E11" s="35">
        <v>46</v>
      </c>
      <c r="F11" s="34"/>
      <c r="G11" s="59"/>
      <c r="H11" s="35">
        <v>39</v>
      </c>
      <c r="I11" s="35"/>
      <c r="J11" s="35">
        <f t="shared" si="1"/>
        <v>134</v>
      </c>
      <c r="K11" s="23">
        <f t="shared" si="3"/>
        <v>44.666666666666664</v>
      </c>
    </row>
    <row r="12" spans="1:11" s="24" customFormat="1" ht="15">
      <c r="A12" s="25">
        <f t="shared" si="2"/>
        <v>8</v>
      </c>
      <c r="B12" s="44" t="s">
        <v>38</v>
      </c>
      <c r="C12" s="35">
        <f t="shared" si="0"/>
        <v>2</v>
      </c>
      <c r="D12" s="42">
        <v>53.5</v>
      </c>
      <c r="E12" s="35"/>
      <c r="F12" s="34"/>
      <c r="G12" s="59"/>
      <c r="H12" s="35">
        <v>57</v>
      </c>
      <c r="I12" s="35"/>
      <c r="J12" s="35">
        <f t="shared" si="1"/>
        <v>110.5</v>
      </c>
      <c r="K12" s="23">
        <f t="shared" si="3"/>
        <v>55.25</v>
      </c>
    </row>
    <row r="13" spans="1:11" s="24" customFormat="1" ht="12.75">
      <c r="A13" s="25">
        <f t="shared" si="2"/>
        <v>9</v>
      </c>
      <c r="B13" s="36" t="s">
        <v>39</v>
      </c>
      <c r="C13" s="35">
        <f t="shared" si="0"/>
        <v>4</v>
      </c>
      <c r="D13" s="42">
        <v>23</v>
      </c>
      <c r="E13" s="35">
        <v>19</v>
      </c>
      <c r="F13" s="34">
        <v>23</v>
      </c>
      <c r="G13" s="59"/>
      <c r="H13" s="35" t="s">
        <v>70</v>
      </c>
      <c r="I13" s="35"/>
      <c r="J13" s="35">
        <f t="shared" si="1"/>
        <v>65</v>
      </c>
      <c r="K13" s="23">
        <f t="shared" si="3"/>
        <v>16.25</v>
      </c>
    </row>
    <row r="14" spans="1:11" s="24" customFormat="1" ht="12.75">
      <c r="A14" s="25">
        <f t="shared" si="2"/>
        <v>10</v>
      </c>
      <c r="B14" s="46" t="s">
        <v>55</v>
      </c>
      <c r="C14" s="35">
        <f t="shared" si="0"/>
        <v>2</v>
      </c>
      <c r="D14" s="42"/>
      <c r="E14" s="35">
        <v>30.5</v>
      </c>
      <c r="F14" s="34">
        <v>34</v>
      </c>
      <c r="G14" s="59"/>
      <c r="H14" s="35"/>
      <c r="I14" s="35"/>
      <c r="J14" s="35">
        <f t="shared" si="1"/>
        <v>64.5</v>
      </c>
      <c r="K14" s="23">
        <f aca="true" t="shared" si="4" ref="K14:K20">J14/C14</f>
        <v>32.25</v>
      </c>
    </row>
    <row r="15" spans="1:11" s="24" customFormat="1" ht="15">
      <c r="A15" s="25">
        <f t="shared" si="2"/>
        <v>11</v>
      </c>
      <c r="B15" s="44" t="s">
        <v>67</v>
      </c>
      <c r="C15" s="35">
        <f t="shared" si="0"/>
        <v>1</v>
      </c>
      <c r="D15" s="42"/>
      <c r="E15" s="35"/>
      <c r="F15" s="34"/>
      <c r="G15" s="59"/>
      <c r="H15" s="35">
        <v>43.5</v>
      </c>
      <c r="I15" s="35"/>
      <c r="J15" s="35">
        <f t="shared" si="1"/>
        <v>43.5</v>
      </c>
      <c r="K15" s="23">
        <f t="shared" si="4"/>
        <v>43.5</v>
      </c>
    </row>
    <row r="16" spans="1:11" s="24" customFormat="1" ht="12.75">
      <c r="A16" s="25">
        <f t="shared" si="2"/>
        <v>12</v>
      </c>
      <c r="B16" s="47" t="s">
        <v>54</v>
      </c>
      <c r="C16" s="35">
        <f t="shared" si="0"/>
        <v>1</v>
      </c>
      <c r="D16" s="42"/>
      <c r="E16" s="35">
        <v>41.5</v>
      </c>
      <c r="F16" s="34"/>
      <c r="G16" s="59"/>
      <c r="H16" s="35"/>
      <c r="I16" s="35"/>
      <c r="J16" s="35">
        <f t="shared" si="1"/>
        <v>41.5</v>
      </c>
      <c r="K16" s="23">
        <f t="shared" si="4"/>
        <v>41.5</v>
      </c>
    </row>
    <row r="17" spans="1:11" s="24" customFormat="1" ht="12.75">
      <c r="A17" s="25">
        <f t="shared" si="2"/>
        <v>13</v>
      </c>
      <c r="B17" s="36" t="s">
        <v>59</v>
      </c>
      <c r="C17" s="35">
        <f t="shared" si="0"/>
        <v>1</v>
      </c>
      <c r="D17" s="42"/>
      <c r="E17" s="35"/>
      <c r="F17" s="34">
        <v>26.5</v>
      </c>
      <c r="G17" s="59"/>
      <c r="H17" s="35"/>
      <c r="I17" s="35"/>
      <c r="J17" s="35">
        <f t="shared" si="1"/>
        <v>26.5</v>
      </c>
      <c r="K17" s="23">
        <f t="shared" si="4"/>
        <v>26.5</v>
      </c>
    </row>
    <row r="18" spans="1:11" s="24" customFormat="1" ht="15">
      <c r="A18" s="25">
        <f t="shared" si="2"/>
        <v>14</v>
      </c>
      <c r="B18" s="44" t="s">
        <v>64</v>
      </c>
      <c r="C18" s="35">
        <f t="shared" si="0"/>
        <v>1</v>
      </c>
      <c r="D18" s="42"/>
      <c r="E18" s="35"/>
      <c r="F18" s="34"/>
      <c r="G18" s="59"/>
      <c r="H18" s="35">
        <v>23.5</v>
      </c>
      <c r="I18" s="35"/>
      <c r="J18" s="35">
        <f t="shared" si="1"/>
        <v>23.5</v>
      </c>
      <c r="K18" s="23">
        <f t="shared" si="4"/>
        <v>23.5</v>
      </c>
    </row>
    <row r="19" spans="1:11" s="24" customFormat="1" ht="13.5" customHeight="1">
      <c r="A19" s="25">
        <f t="shared" si="2"/>
        <v>15</v>
      </c>
      <c r="B19" s="45" t="s">
        <v>51</v>
      </c>
      <c r="C19" s="35">
        <f t="shared" si="0"/>
        <v>1</v>
      </c>
      <c r="D19" s="42"/>
      <c r="E19" s="35">
        <v>23.5</v>
      </c>
      <c r="F19" s="34"/>
      <c r="G19" s="59"/>
      <c r="H19" s="35"/>
      <c r="I19" s="35"/>
      <c r="J19" s="35">
        <f t="shared" si="1"/>
        <v>23.5</v>
      </c>
      <c r="K19" s="23">
        <f t="shared" si="4"/>
        <v>23.5</v>
      </c>
    </row>
    <row r="20" spans="1:11" s="24" customFormat="1" ht="13.5" customHeight="1">
      <c r="A20" s="25">
        <f t="shared" si="2"/>
        <v>16</v>
      </c>
      <c r="B20" s="36" t="s">
        <v>56</v>
      </c>
      <c r="C20" s="35">
        <f t="shared" si="0"/>
        <v>1</v>
      </c>
      <c r="D20" s="42"/>
      <c r="E20" s="38">
        <v>14</v>
      </c>
      <c r="F20" s="34"/>
      <c r="G20" s="59"/>
      <c r="H20" s="35"/>
      <c r="I20" s="35"/>
      <c r="J20" s="35">
        <f t="shared" si="1"/>
        <v>14</v>
      </c>
      <c r="K20" s="23">
        <f t="shared" si="4"/>
        <v>14</v>
      </c>
    </row>
    <row r="21" spans="1:11" ht="12.75">
      <c r="A21" s="74" t="s">
        <v>34</v>
      </c>
      <c r="B21" s="75"/>
      <c r="C21" s="75"/>
      <c r="D21" s="75"/>
      <c r="E21" s="75"/>
      <c r="F21" s="76"/>
      <c r="G21" s="75"/>
      <c r="H21" s="75"/>
      <c r="I21" s="75"/>
      <c r="J21" s="75"/>
      <c r="K21" s="77"/>
    </row>
    <row r="22" spans="1:11" ht="12.7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80"/>
    </row>
    <row r="23" spans="1:11" ht="12.75">
      <c r="A23" s="73" t="s">
        <v>9</v>
      </c>
      <c r="B23" s="72" t="s">
        <v>11</v>
      </c>
      <c r="C23" s="7" t="s">
        <v>8</v>
      </c>
      <c r="D23" s="9">
        <f>SUM(D5:D20)/D25</f>
        <v>49.27777777777778</v>
      </c>
      <c r="E23" s="9">
        <f>SUM(E5:E20)/E25</f>
        <v>37.875</v>
      </c>
      <c r="F23" s="9">
        <f>SUM(F5:F20)/F25</f>
        <v>42.44444444444444</v>
      </c>
      <c r="G23" s="9"/>
      <c r="H23" s="9">
        <f>SUM(H5:H20)/H25</f>
        <v>41.25</v>
      </c>
      <c r="I23" s="9"/>
      <c r="J23" s="4"/>
      <c r="K23" s="16"/>
    </row>
    <row r="24" spans="1:11" ht="12.75">
      <c r="A24" s="73"/>
      <c r="B24" s="72"/>
      <c r="C24" s="8" t="s">
        <v>12</v>
      </c>
      <c r="D24" s="9">
        <f>MAX(D5:D20)</f>
        <v>68.5</v>
      </c>
      <c r="E24" s="9">
        <f>MAX(E5:E20)</f>
        <v>55</v>
      </c>
      <c r="F24" s="9">
        <f>MAX(F5:F20)</f>
        <v>54</v>
      </c>
      <c r="G24" s="9"/>
      <c r="H24" s="9">
        <f>MAX(H5:H20)</f>
        <v>58.5</v>
      </c>
      <c r="I24" s="9"/>
      <c r="J24" s="14"/>
      <c r="K24" s="15"/>
    </row>
    <row r="25" spans="1:11" ht="12.75">
      <c r="A25" s="73"/>
      <c r="B25" s="72"/>
      <c r="C25" s="11" t="s">
        <v>13</v>
      </c>
      <c r="D25" s="12">
        <f>COUNTIF(D5:D20,"&lt;&gt;")</f>
        <v>9</v>
      </c>
      <c r="E25" s="12">
        <f>COUNTIF(E5:E20,"&lt;&gt;")</f>
        <v>12</v>
      </c>
      <c r="F25" s="12">
        <f>COUNTIF(F5:F20,"&lt;&gt;")</f>
        <v>9</v>
      </c>
      <c r="G25" s="12"/>
      <c r="H25" s="12">
        <f>COUNTIF(H5:H20,"&lt;&gt;")</f>
        <v>10</v>
      </c>
      <c r="I25" s="12"/>
      <c r="J25" s="16"/>
      <c r="K25" s="15"/>
    </row>
    <row r="26" spans="1:11" ht="12.75">
      <c r="A26" s="73"/>
      <c r="B26" s="71" t="s">
        <v>10</v>
      </c>
      <c r="C26" s="3" t="s">
        <v>3</v>
      </c>
      <c r="D26" s="6" t="s">
        <v>26</v>
      </c>
      <c r="E26" s="6" t="s">
        <v>26</v>
      </c>
      <c r="F26" s="6" t="s">
        <v>26</v>
      </c>
      <c r="G26" s="6"/>
      <c r="H26" s="6" t="s">
        <v>26</v>
      </c>
      <c r="I26" s="6"/>
      <c r="J26" s="17"/>
      <c r="K26" s="37"/>
    </row>
    <row r="27" spans="1:11" ht="12.75">
      <c r="A27" s="73"/>
      <c r="B27" s="71"/>
      <c r="C27" s="3" t="s">
        <v>4</v>
      </c>
      <c r="D27" s="6" t="s">
        <v>28</v>
      </c>
      <c r="E27" s="6" t="s">
        <v>28</v>
      </c>
      <c r="F27" s="6" t="s">
        <v>28</v>
      </c>
      <c r="G27" s="6"/>
      <c r="H27" s="6" t="s">
        <v>28</v>
      </c>
      <c r="I27" s="6"/>
      <c r="J27" s="18"/>
      <c r="K27" s="19"/>
    </row>
    <row r="28" spans="1:11" ht="12.75">
      <c r="A28" s="73"/>
      <c r="B28" s="71"/>
      <c r="C28" s="3" t="s">
        <v>5</v>
      </c>
      <c r="D28" s="6" t="s">
        <v>37</v>
      </c>
      <c r="E28" s="6" t="s">
        <v>57</v>
      </c>
      <c r="F28" s="6" t="s">
        <v>58</v>
      </c>
      <c r="G28" s="6"/>
      <c r="H28" s="6" t="s">
        <v>71</v>
      </c>
      <c r="I28" s="6"/>
      <c r="J28" s="18"/>
      <c r="K28" s="19"/>
    </row>
    <row r="29" spans="1:11" ht="12.75" customHeight="1">
      <c r="A29" s="73"/>
      <c r="B29" s="71"/>
      <c r="C29" s="3" t="s">
        <v>6</v>
      </c>
      <c r="D29" s="6" t="s">
        <v>29</v>
      </c>
      <c r="E29" s="6" t="s">
        <v>29</v>
      </c>
      <c r="F29" s="6" t="s">
        <v>29</v>
      </c>
      <c r="G29" s="6"/>
      <c r="H29" s="6" t="s">
        <v>29</v>
      </c>
      <c r="I29" s="6"/>
      <c r="J29" s="18"/>
      <c r="K29" s="19"/>
    </row>
    <row r="30" spans="1:11" s="5" customFormat="1" ht="12.75" customHeight="1">
      <c r="A30" s="73"/>
      <c r="B30" s="71"/>
      <c r="C30" s="3" t="s">
        <v>7</v>
      </c>
      <c r="D30" s="6" t="s">
        <v>27</v>
      </c>
      <c r="E30" s="6" t="s">
        <v>27</v>
      </c>
      <c r="F30" s="6" t="s">
        <v>27</v>
      </c>
      <c r="G30" s="6"/>
      <c r="H30" s="6" t="s">
        <v>27</v>
      </c>
      <c r="I30" s="6"/>
      <c r="J30" s="18"/>
      <c r="K30" s="19"/>
    </row>
    <row r="31" spans="1:11" s="10" customFormat="1" ht="12.75">
      <c r="A31" s="20"/>
      <c r="B31" s="4"/>
      <c r="C31" s="1"/>
      <c r="D31" s="21"/>
      <c r="E31" s="22"/>
      <c r="F31" s="21"/>
      <c r="G31" s="28"/>
      <c r="H31" s="27"/>
      <c r="I31" s="27"/>
      <c r="J31" s="18"/>
      <c r="K31" s="19"/>
    </row>
    <row r="32" spans="1:11" s="13" customFormat="1" ht="12.75">
      <c r="A32" s="4"/>
      <c r="B32" s="4"/>
      <c r="C32" s="1"/>
      <c r="D32" s="1"/>
      <c r="E32" s="1"/>
      <c r="F32" s="1"/>
      <c r="G32" s="1"/>
      <c r="H32" s="1"/>
      <c r="I32" s="1"/>
      <c r="J32"/>
      <c r="K32" s="10"/>
    </row>
    <row r="33" ht="11.25" customHeight="1"/>
    <row r="35" ht="12.75">
      <c r="L35" s="10"/>
    </row>
  </sheetData>
  <sheetProtection/>
  <mergeCells count="11">
    <mergeCell ref="B26:B30"/>
    <mergeCell ref="B23:B25"/>
    <mergeCell ref="A23:A30"/>
    <mergeCell ref="A21:K22"/>
    <mergeCell ref="A1:K1"/>
    <mergeCell ref="A2:G2"/>
    <mergeCell ref="J2:K2"/>
    <mergeCell ref="J3:J4"/>
    <mergeCell ref="B3:B4"/>
    <mergeCell ref="A3:A4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68">
      <selection activeCell="I89" sqref="I89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3" t="s">
        <v>23</v>
      </c>
      <c r="B1" s="93"/>
      <c r="C1" s="93"/>
      <c r="D1" s="93"/>
      <c r="E1" s="93"/>
      <c r="F1" s="93"/>
    </row>
    <row r="2" spans="1:6" ht="12.75">
      <c r="A2" s="94">
        <v>45103</v>
      </c>
      <c r="B2" s="95"/>
      <c r="C2" s="95"/>
      <c r="D2" s="94">
        <v>45103</v>
      </c>
      <c r="E2" s="95"/>
      <c r="F2" s="95"/>
    </row>
    <row r="3" spans="1:6" ht="12.75">
      <c r="A3" s="95" t="s">
        <v>17</v>
      </c>
      <c r="B3" s="95"/>
      <c r="C3" s="95"/>
      <c r="D3" s="95" t="s">
        <v>18</v>
      </c>
      <c r="E3" s="95"/>
      <c r="F3" s="95"/>
    </row>
    <row r="4" spans="1:6" ht="12.75">
      <c r="A4" s="36" t="s">
        <v>30</v>
      </c>
      <c r="B4" s="36" t="s">
        <v>20</v>
      </c>
      <c r="C4" s="36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36" t="s">
        <v>36</v>
      </c>
      <c r="B5" s="40">
        <v>1880</v>
      </c>
      <c r="C5" s="39">
        <f aca="true" t="shared" si="0" ref="C5:C13">ABS(1863-B5)</f>
        <v>17</v>
      </c>
      <c r="D5" s="36" t="s">
        <v>40</v>
      </c>
      <c r="E5" s="40">
        <v>249</v>
      </c>
      <c r="F5" s="39">
        <f aca="true" t="shared" si="1" ref="F5:F13">ABS(240-E5)</f>
        <v>9</v>
      </c>
    </row>
    <row r="6" spans="1:6" ht="15">
      <c r="A6" s="39" t="s">
        <v>33</v>
      </c>
      <c r="B6" s="40">
        <v>1884</v>
      </c>
      <c r="C6" s="39">
        <f t="shared" si="0"/>
        <v>21</v>
      </c>
      <c r="D6" s="43" t="s">
        <v>31</v>
      </c>
      <c r="E6" s="40">
        <v>220</v>
      </c>
      <c r="F6" s="39">
        <f t="shared" si="1"/>
        <v>20</v>
      </c>
    </row>
    <row r="7" spans="1:11" ht="15">
      <c r="A7" s="43" t="s">
        <v>32</v>
      </c>
      <c r="B7" s="40">
        <v>1884</v>
      </c>
      <c r="C7" s="39">
        <f t="shared" si="0"/>
        <v>21</v>
      </c>
      <c r="D7" s="36" t="s">
        <v>39</v>
      </c>
      <c r="E7" s="40">
        <v>216</v>
      </c>
      <c r="F7" s="39">
        <f t="shared" si="1"/>
        <v>24</v>
      </c>
      <c r="K7" s="29"/>
    </row>
    <row r="8" spans="1:11" ht="15">
      <c r="A8" s="36" t="s">
        <v>40</v>
      </c>
      <c r="B8" s="40">
        <v>1892</v>
      </c>
      <c r="C8" s="39">
        <f t="shared" si="0"/>
        <v>29</v>
      </c>
      <c r="D8" s="43" t="s">
        <v>32</v>
      </c>
      <c r="E8" s="40">
        <v>210</v>
      </c>
      <c r="F8" s="39">
        <f t="shared" si="1"/>
        <v>30</v>
      </c>
      <c r="K8" s="29"/>
    </row>
    <row r="9" spans="1:11" ht="15">
      <c r="A9" s="36" t="s">
        <v>35</v>
      </c>
      <c r="B9" s="40">
        <v>1895</v>
      </c>
      <c r="C9" s="39">
        <f t="shared" si="0"/>
        <v>32</v>
      </c>
      <c r="D9" s="44" t="s">
        <v>38</v>
      </c>
      <c r="E9" s="40">
        <v>312</v>
      </c>
      <c r="F9" s="39">
        <f t="shared" si="1"/>
        <v>72</v>
      </c>
      <c r="K9" s="29"/>
    </row>
    <row r="10" spans="1:11" ht="15">
      <c r="A10" s="44" t="s">
        <v>38</v>
      </c>
      <c r="B10" s="35">
        <v>1898</v>
      </c>
      <c r="C10" s="39">
        <f t="shared" si="0"/>
        <v>35</v>
      </c>
      <c r="D10" s="36" t="s">
        <v>35</v>
      </c>
      <c r="E10" s="40">
        <v>330</v>
      </c>
      <c r="F10" s="39">
        <f t="shared" si="1"/>
        <v>90</v>
      </c>
      <c r="K10" s="29"/>
    </row>
    <row r="11" spans="1:11" ht="15">
      <c r="A11" s="43" t="s">
        <v>31</v>
      </c>
      <c r="B11" s="40">
        <v>1914</v>
      </c>
      <c r="C11" s="39">
        <f t="shared" si="0"/>
        <v>51</v>
      </c>
      <c r="D11" s="39" t="s">
        <v>33</v>
      </c>
      <c r="E11" s="40">
        <v>120</v>
      </c>
      <c r="F11" s="39">
        <f t="shared" si="1"/>
        <v>120</v>
      </c>
      <c r="K11" s="29"/>
    </row>
    <row r="12" spans="1:11" ht="15">
      <c r="A12" s="36" t="s">
        <v>39</v>
      </c>
      <c r="B12" s="40">
        <v>1920</v>
      </c>
      <c r="C12" s="39">
        <f t="shared" si="0"/>
        <v>57</v>
      </c>
      <c r="D12" s="36" t="s">
        <v>36</v>
      </c>
      <c r="E12" s="40">
        <v>400</v>
      </c>
      <c r="F12" s="39">
        <f t="shared" si="1"/>
        <v>160</v>
      </c>
      <c r="K12" s="29"/>
    </row>
    <row r="13" spans="1:11" ht="15">
      <c r="A13" s="43" t="s">
        <v>41</v>
      </c>
      <c r="B13" s="40">
        <v>1935</v>
      </c>
      <c r="C13" s="39">
        <f t="shared" si="0"/>
        <v>72</v>
      </c>
      <c r="D13" s="43" t="s">
        <v>41</v>
      </c>
      <c r="E13" s="40">
        <v>720</v>
      </c>
      <c r="F13" s="39">
        <f t="shared" si="1"/>
        <v>480</v>
      </c>
      <c r="K13" s="29"/>
    </row>
    <row r="14" spans="1:11" ht="15">
      <c r="A14" s="39"/>
      <c r="B14" s="40"/>
      <c r="C14" s="39"/>
      <c r="D14" s="36"/>
      <c r="E14" s="40"/>
      <c r="F14" s="39"/>
      <c r="K14" s="29"/>
    </row>
    <row r="15" spans="1:11" ht="15">
      <c r="A15" s="43"/>
      <c r="B15" s="40"/>
      <c r="C15" s="39"/>
      <c r="D15" s="43"/>
      <c r="E15" s="40"/>
      <c r="F15" s="39"/>
      <c r="K15" s="29"/>
    </row>
    <row r="16" spans="1:11" ht="15">
      <c r="A16" s="36"/>
      <c r="B16" s="40"/>
      <c r="C16" s="39"/>
      <c r="D16" s="36"/>
      <c r="E16" s="40"/>
      <c r="F16" s="39"/>
      <c r="K16" s="29"/>
    </row>
    <row r="17" spans="1:11" ht="15">
      <c r="A17" s="36"/>
      <c r="B17" s="40"/>
      <c r="C17" s="39"/>
      <c r="D17" s="36"/>
      <c r="E17" s="40"/>
      <c r="F17" s="39"/>
      <c r="K17" s="29"/>
    </row>
    <row r="18" spans="1:11" ht="15">
      <c r="A18" s="36"/>
      <c r="B18" s="35"/>
      <c r="C18" s="39"/>
      <c r="D18" s="36"/>
      <c r="E18" s="40"/>
      <c r="F18" s="39"/>
      <c r="K18" s="29"/>
    </row>
    <row r="19" spans="1:6" ht="12.75" customHeight="1">
      <c r="A19" s="96" t="s">
        <v>22</v>
      </c>
      <c r="B19" s="97"/>
      <c r="C19" s="97"/>
      <c r="D19" s="97"/>
      <c r="E19" s="97"/>
      <c r="F19" s="98"/>
    </row>
    <row r="20" spans="1:6" ht="12.75">
      <c r="A20" s="81" t="s">
        <v>24</v>
      </c>
      <c r="B20" s="82"/>
      <c r="C20" s="83"/>
      <c r="D20" s="81" t="s">
        <v>25</v>
      </c>
      <c r="E20" s="82"/>
      <c r="F20" s="83"/>
    </row>
    <row r="21" spans="1:6" ht="12.75">
      <c r="A21" s="84"/>
      <c r="B21" s="85"/>
      <c r="C21" s="86"/>
      <c r="D21" s="84"/>
      <c r="E21" s="85"/>
      <c r="F21" s="86"/>
    </row>
    <row r="22" spans="1:6" ht="12.75">
      <c r="A22" s="87" t="s">
        <v>42</v>
      </c>
      <c r="B22" s="88"/>
      <c r="C22" s="89"/>
      <c r="D22" s="87" t="s">
        <v>43</v>
      </c>
      <c r="E22" s="88"/>
      <c r="F22" s="89"/>
    </row>
    <row r="23" spans="1:6" ht="39.75" customHeight="1">
      <c r="A23" s="90"/>
      <c r="B23" s="91"/>
      <c r="C23" s="92"/>
      <c r="D23" s="90"/>
      <c r="E23" s="91"/>
      <c r="F23" s="92"/>
    </row>
    <row r="24" spans="1:6" ht="12.75">
      <c r="A24" s="93" t="s">
        <v>23</v>
      </c>
      <c r="B24" s="93"/>
      <c r="C24" s="93"/>
      <c r="D24" s="93"/>
      <c r="E24" s="93"/>
      <c r="F24" s="93"/>
    </row>
    <row r="25" spans="1:6" ht="12.75">
      <c r="A25" s="94">
        <v>45110</v>
      </c>
      <c r="B25" s="95"/>
      <c r="C25" s="95"/>
      <c r="D25" s="94">
        <v>45110</v>
      </c>
      <c r="E25" s="95"/>
      <c r="F25" s="95"/>
    </row>
    <row r="26" spans="1:6" ht="12.75">
      <c r="A26" s="95" t="s">
        <v>17</v>
      </c>
      <c r="B26" s="95"/>
      <c r="C26" s="95"/>
      <c r="D26" s="95" t="s">
        <v>18</v>
      </c>
      <c r="E26" s="95"/>
      <c r="F26" s="95"/>
    </row>
    <row r="27" spans="1:6" ht="12.75">
      <c r="A27" s="36" t="s">
        <v>30</v>
      </c>
      <c r="B27" s="36" t="s">
        <v>20</v>
      </c>
      <c r="C27" s="36" t="s">
        <v>21</v>
      </c>
      <c r="D27" s="30" t="s">
        <v>30</v>
      </c>
      <c r="E27" s="30" t="s">
        <v>20</v>
      </c>
      <c r="F27" s="30" t="s">
        <v>21</v>
      </c>
    </row>
    <row r="28" spans="1:6" ht="15">
      <c r="A28" s="49" t="s">
        <v>48</v>
      </c>
      <c r="B28" s="50">
        <v>36</v>
      </c>
      <c r="C28" s="51">
        <f aca="true" t="shared" si="2" ref="C28:C39">ABS(34-B28)</f>
        <v>2</v>
      </c>
      <c r="D28" s="55" t="s">
        <v>45</v>
      </c>
      <c r="E28" s="53">
        <v>44000</v>
      </c>
      <c r="F28" s="54">
        <f aca="true" t="shared" si="3" ref="F28:F39">ABS(47298-E28)</f>
        <v>3298</v>
      </c>
    </row>
    <row r="29" spans="1:6" ht="15">
      <c r="A29" s="52" t="s">
        <v>46</v>
      </c>
      <c r="B29" s="53">
        <v>32</v>
      </c>
      <c r="C29" s="54">
        <f t="shared" si="2"/>
        <v>2</v>
      </c>
      <c r="D29" s="43" t="s">
        <v>49</v>
      </c>
      <c r="E29" s="40">
        <v>38000</v>
      </c>
      <c r="F29" s="39">
        <f t="shared" si="3"/>
        <v>9298</v>
      </c>
    </row>
    <row r="30" spans="1:6" ht="15">
      <c r="A30" s="36" t="s">
        <v>35</v>
      </c>
      <c r="B30" s="40">
        <v>22</v>
      </c>
      <c r="C30" s="39">
        <f t="shared" si="2"/>
        <v>12</v>
      </c>
      <c r="D30" s="43" t="s">
        <v>32</v>
      </c>
      <c r="E30" s="40">
        <v>57000</v>
      </c>
      <c r="F30" s="39">
        <f t="shared" si="3"/>
        <v>9702</v>
      </c>
    </row>
    <row r="31" spans="1:8" ht="15">
      <c r="A31" s="43" t="s">
        <v>45</v>
      </c>
      <c r="B31" s="40">
        <v>17</v>
      </c>
      <c r="C31" s="39">
        <f t="shared" si="2"/>
        <v>17</v>
      </c>
      <c r="D31" s="36" t="s">
        <v>47</v>
      </c>
      <c r="E31" s="40">
        <v>36000</v>
      </c>
      <c r="F31" s="39">
        <f t="shared" si="3"/>
        <v>11298</v>
      </c>
      <c r="H31" s="56"/>
    </row>
    <row r="32" spans="1:6" ht="15">
      <c r="A32" s="43" t="s">
        <v>31</v>
      </c>
      <c r="B32" s="40">
        <v>52</v>
      </c>
      <c r="C32" s="39">
        <f t="shared" si="2"/>
        <v>18</v>
      </c>
      <c r="D32" s="39" t="s">
        <v>33</v>
      </c>
      <c r="E32" s="40">
        <v>35873</v>
      </c>
      <c r="F32" s="39">
        <f t="shared" si="3"/>
        <v>11425</v>
      </c>
    </row>
    <row r="33" spans="1:6" ht="15">
      <c r="A33" s="36" t="s">
        <v>36</v>
      </c>
      <c r="B33" s="40">
        <v>14</v>
      </c>
      <c r="C33" s="39">
        <f t="shared" si="2"/>
        <v>20</v>
      </c>
      <c r="D33" s="36" t="s">
        <v>36</v>
      </c>
      <c r="E33" s="40">
        <v>35000</v>
      </c>
      <c r="F33" s="39">
        <f t="shared" si="3"/>
        <v>12298</v>
      </c>
    </row>
    <row r="34" spans="1:6" ht="15">
      <c r="A34" s="39" t="s">
        <v>33</v>
      </c>
      <c r="B34" s="40">
        <v>12</v>
      </c>
      <c r="C34" s="39">
        <f t="shared" si="2"/>
        <v>22</v>
      </c>
      <c r="D34" s="36" t="s">
        <v>51</v>
      </c>
      <c r="E34" s="40">
        <v>65000</v>
      </c>
      <c r="F34" s="39">
        <f t="shared" si="3"/>
        <v>17702</v>
      </c>
    </row>
    <row r="35" spans="1:6" ht="15">
      <c r="A35" s="36" t="s">
        <v>51</v>
      </c>
      <c r="B35" s="40">
        <v>5</v>
      </c>
      <c r="C35" s="39">
        <f t="shared" si="2"/>
        <v>29</v>
      </c>
      <c r="D35" s="36" t="s">
        <v>35</v>
      </c>
      <c r="E35" s="40">
        <v>24000</v>
      </c>
      <c r="F35" s="39">
        <f t="shared" si="3"/>
        <v>23298</v>
      </c>
    </row>
    <row r="36" spans="1:6" ht="15">
      <c r="A36" s="43" t="s">
        <v>50</v>
      </c>
      <c r="B36" s="40">
        <v>0</v>
      </c>
      <c r="C36" s="39">
        <f t="shared" si="2"/>
        <v>34</v>
      </c>
      <c r="D36" s="43" t="s">
        <v>31</v>
      </c>
      <c r="E36" s="40">
        <v>23180</v>
      </c>
      <c r="F36" s="39">
        <f t="shared" si="3"/>
        <v>24118</v>
      </c>
    </row>
    <row r="37" spans="1:6" ht="15">
      <c r="A37" s="43" t="s">
        <v>32</v>
      </c>
      <c r="B37" s="40">
        <v>84</v>
      </c>
      <c r="C37" s="39">
        <f t="shared" si="2"/>
        <v>50</v>
      </c>
      <c r="D37" s="44" t="s">
        <v>48</v>
      </c>
      <c r="E37" s="40">
        <v>22001</v>
      </c>
      <c r="F37" s="39">
        <f t="shared" si="3"/>
        <v>25297</v>
      </c>
    </row>
    <row r="38" spans="1:6" ht="15">
      <c r="A38" s="48" t="s">
        <v>47</v>
      </c>
      <c r="B38" s="40">
        <v>153</v>
      </c>
      <c r="C38" s="39">
        <f t="shared" si="2"/>
        <v>119</v>
      </c>
      <c r="D38" s="48" t="s">
        <v>46</v>
      </c>
      <c r="E38" s="40">
        <v>3000</v>
      </c>
      <c r="F38" s="39">
        <f t="shared" si="3"/>
        <v>44298</v>
      </c>
    </row>
    <row r="39" spans="1:6" ht="15">
      <c r="A39" s="43" t="s">
        <v>49</v>
      </c>
      <c r="B39" s="40">
        <v>160</v>
      </c>
      <c r="C39" s="39">
        <f t="shared" si="2"/>
        <v>126</v>
      </c>
      <c r="D39" s="43" t="s">
        <v>50</v>
      </c>
      <c r="E39" s="40">
        <v>0</v>
      </c>
      <c r="F39" s="39">
        <f t="shared" si="3"/>
        <v>47298</v>
      </c>
    </row>
    <row r="40" spans="1:6" ht="15">
      <c r="A40" s="36"/>
      <c r="B40" s="40"/>
      <c r="C40" s="39"/>
      <c r="D40" s="36"/>
      <c r="E40" s="40"/>
      <c r="F40" s="39"/>
    </row>
    <row r="41" spans="1:6" ht="15">
      <c r="A41" s="36"/>
      <c r="B41" s="35"/>
      <c r="C41" s="39"/>
      <c r="D41" s="36"/>
      <c r="E41" s="40"/>
      <c r="F41" s="39"/>
    </row>
    <row r="42" spans="1:6" ht="12.75">
      <c r="A42" s="96" t="s">
        <v>22</v>
      </c>
      <c r="B42" s="97"/>
      <c r="C42" s="97"/>
      <c r="D42" s="97"/>
      <c r="E42" s="97"/>
      <c r="F42" s="98"/>
    </row>
    <row r="43" spans="1:6" ht="12.75">
      <c r="A43" s="81" t="s">
        <v>24</v>
      </c>
      <c r="B43" s="82"/>
      <c r="C43" s="83"/>
      <c r="D43" s="81" t="s">
        <v>25</v>
      </c>
      <c r="E43" s="82"/>
      <c r="F43" s="83"/>
    </row>
    <row r="44" spans="1:6" ht="12.75">
      <c r="A44" s="84"/>
      <c r="B44" s="85"/>
      <c r="C44" s="86"/>
      <c r="D44" s="84"/>
      <c r="E44" s="85"/>
      <c r="F44" s="86"/>
    </row>
    <row r="45" spans="1:6" ht="12.75">
      <c r="A45" s="87" t="s">
        <v>53</v>
      </c>
      <c r="B45" s="88"/>
      <c r="C45" s="89"/>
      <c r="D45" s="87" t="s">
        <v>52</v>
      </c>
      <c r="E45" s="88"/>
      <c r="F45" s="89"/>
    </row>
    <row r="46" spans="1:6" ht="12.75">
      <c r="A46" s="90"/>
      <c r="B46" s="91"/>
      <c r="C46" s="92"/>
      <c r="D46" s="90"/>
      <c r="E46" s="91"/>
      <c r="F46" s="92"/>
    </row>
    <row r="47" spans="1:6" ht="12.75">
      <c r="A47" s="93" t="s">
        <v>23</v>
      </c>
      <c r="B47" s="93"/>
      <c r="C47" s="93"/>
      <c r="D47" s="93"/>
      <c r="E47" s="93"/>
      <c r="F47" s="93"/>
    </row>
    <row r="48" spans="1:6" ht="12.75">
      <c r="A48" s="94">
        <v>45117</v>
      </c>
      <c r="B48" s="95"/>
      <c r="C48" s="95"/>
      <c r="D48" s="94">
        <v>45117</v>
      </c>
      <c r="E48" s="95"/>
      <c r="F48" s="95"/>
    </row>
    <row r="49" spans="1:6" ht="12.75">
      <c r="A49" s="95" t="s">
        <v>17</v>
      </c>
      <c r="B49" s="95"/>
      <c r="C49" s="95"/>
      <c r="D49" s="95" t="s">
        <v>18</v>
      </c>
      <c r="E49" s="95"/>
      <c r="F49" s="95"/>
    </row>
    <row r="50" spans="1:6" ht="12.75">
      <c r="A50" s="36" t="s">
        <v>30</v>
      </c>
      <c r="B50" s="36" t="s">
        <v>20</v>
      </c>
      <c r="C50" s="36" t="s">
        <v>21</v>
      </c>
      <c r="D50" s="36" t="s">
        <v>30</v>
      </c>
      <c r="E50" s="36" t="s">
        <v>20</v>
      </c>
      <c r="F50" s="36" t="s">
        <v>21</v>
      </c>
    </row>
    <row r="51" spans="1:6" ht="15">
      <c r="A51" s="55" t="s">
        <v>59</v>
      </c>
      <c r="B51" s="53">
        <v>1420</v>
      </c>
      <c r="C51" s="54">
        <f aca="true" t="shared" si="4" ref="C51:C59">ABS(3855-B51)</f>
        <v>2435</v>
      </c>
      <c r="D51" s="36" t="s">
        <v>35</v>
      </c>
      <c r="E51" s="40">
        <v>36</v>
      </c>
      <c r="F51" s="39">
        <f aca="true" t="shared" si="5" ref="F51:F59">ABS(36-E51)</f>
        <v>0</v>
      </c>
    </row>
    <row r="52" spans="1:6" ht="15">
      <c r="A52" s="43" t="s">
        <v>32</v>
      </c>
      <c r="B52" s="40">
        <v>1400</v>
      </c>
      <c r="C52" s="39">
        <f t="shared" si="4"/>
        <v>2455</v>
      </c>
      <c r="D52" s="36" t="s">
        <v>46</v>
      </c>
      <c r="E52" s="40">
        <v>36</v>
      </c>
      <c r="F52" s="39">
        <f t="shared" si="5"/>
        <v>0</v>
      </c>
    </row>
    <row r="53" spans="1:6" ht="15">
      <c r="A53" s="36" t="s">
        <v>35</v>
      </c>
      <c r="B53" s="40">
        <v>1327</v>
      </c>
      <c r="C53" s="39">
        <f t="shared" si="4"/>
        <v>2528</v>
      </c>
      <c r="D53" s="55" t="s">
        <v>31</v>
      </c>
      <c r="E53" s="53">
        <v>36</v>
      </c>
      <c r="F53" s="54">
        <f t="shared" si="5"/>
        <v>0</v>
      </c>
    </row>
    <row r="54" spans="1:6" ht="15">
      <c r="A54" s="44" t="s">
        <v>48</v>
      </c>
      <c r="B54" s="35">
        <v>1291</v>
      </c>
      <c r="C54" s="39">
        <f t="shared" si="4"/>
        <v>2564</v>
      </c>
      <c r="D54" s="43" t="s">
        <v>32</v>
      </c>
      <c r="E54" s="40">
        <v>35</v>
      </c>
      <c r="F54" s="39">
        <f t="shared" si="5"/>
        <v>1</v>
      </c>
    </row>
    <row r="55" spans="1:6" ht="15">
      <c r="A55" s="43" t="s">
        <v>61</v>
      </c>
      <c r="B55" s="40">
        <v>1210</v>
      </c>
      <c r="C55" s="39">
        <f t="shared" si="4"/>
        <v>2645</v>
      </c>
      <c r="D55" s="43" t="s">
        <v>59</v>
      </c>
      <c r="E55" s="40">
        <v>42</v>
      </c>
      <c r="F55" s="39">
        <f t="shared" si="5"/>
        <v>6</v>
      </c>
    </row>
    <row r="56" spans="1:6" ht="15">
      <c r="A56" s="36" t="s">
        <v>46</v>
      </c>
      <c r="B56" s="40">
        <v>1000</v>
      </c>
      <c r="C56" s="39">
        <f t="shared" si="4"/>
        <v>2855</v>
      </c>
      <c r="D56" s="43" t="s">
        <v>61</v>
      </c>
      <c r="E56" s="40">
        <v>44</v>
      </c>
      <c r="F56" s="39">
        <f t="shared" si="5"/>
        <v>8</v>
      </c>
    </row>
    <row r="57" spans="1:6" ht="15">
      <c r="A57" s="39" t="s">
        <v>33</v>
      </c>
      <c r="B57" s="40">
        <v>870</v>
      </c>
      <c r="C57" s="39">
        <f t="shared" si="4"/>
        <v>2985</v>
      </c>
      <c r="D57" s="44" t="s">
        <v>48</v>
      </c>
      <c r="E57" s="40">
        <v>47</v>
      </c>
      <c r="F57" s="39">
        <f t="shared" si="5"/>
        <v>11</v>
      </c>
    </row>
    <row r="58" spans="1:6" ht="15">
      <c r="A58" s="43" t="s">
        <v>31</v>
      </c>
      <c r="B58" s="40">
        <v>600</v>
      </c>
      <c r="C58" s="39">
        <f t="shared" si="4"/>
        <v>3255</v>
      </c>
      <c r="D58" s="36" t="s">
        <v>60</v>
      </c>
      <c r="E58" s="40">
        <v>66</v>
      </c>
      <c r="F58" s="39">
        <f t="shared" si="5"/>
        <v>30</v>
      </c>
    </row>
    <row r="59" spans="1:6" ht="15">
      <c r="A59" s="36" t="s">
        <v>60</v>
      </c>
      <c r="B59" s="40">
        <v>460</v>
      </c>
      <c r="C59" s="39">
        <f t="shared" si="4"/>
        <v>3395</v>
      </c>
      <c r="D59" s="39" t="s">
        <v>33</v>
      </c>
      <c r="E59" s="40">
        <v>67</v>
      </c>
      <c r="F59" s="39">
        <f t="shared" si="5"/>
        <v>31</v>
      </c>
    </row>
    <row r="60" spans="1:6" ht="15">
      <c r="A60" s="36"/>
      <c r="B60" s="40"/>
      <c r="C60" s="39"/>
      <c r="D60" s="44"/>
      <c r="E60" s="40"/>
      <c r="F60" s="39"/>
    </row>
    <row r="61" spans="1:6" ht="15">
      <c r="A61" s="48"/>
      <c r="B61" s="40"/>
      <c r="C61" s="39"/>
      <c r="D61" s="48"/>
      <c r="E61" s="40"/>
      <c r="F61" s="39"/>
    </row>
    <row r="62" spans="1:6" ht="15">
      <c r="A62" s="43"/>
      <c r="B62" s="40"/>
      <c r="C62" s="39"/>
      <c r="D62" s="43"/>
      <c r="E62" s="40"/>
      <c r="F62" s="39"/>
    </row>
    <row r="63" spans="1:6" ht="15">
      <c r="A63" s="36"/>
      <c r="B63" s="40"/>
      <c r="C63" s="39"/>
      <c r="D63" s="36"/>
      <c r="E63" s="40"/>
      <c r="F63" s="39"/>
    </row>
    <row r="64" spans="1:6" ht="15">
      <c r="A64" s="36"/>
      <c r="B64" s="35"/>
      <c r="C64" s="39"/>
      <c r="D64" s="36"/>
      <c r="E64" s="40"/>
      <c r="F64" s="39"/>
    </row>
    <row r="65" spans="1:6" ht="12.75">
      <c r="A65" s="96" t="s">
        <v>22</v>
      </c>
      <c r="B65" s="97"/>
      <c r="C65" s="97"/>
      <c r="D65" s="97"/>
      <c r="E65" s="97"/>
      <c r="F65" s="98"/>
    </row>
    <row r="66" spans="1:6" ht="12.75">
      <c r="A66" s="81" t="s">
        <v>24</v>
      </c>
      <c r="B66" s="82"/>
      <c r="C66" s="83"/>
      <c r="D66" s="81" t="s">
        <v>25</v>
      </c>
      <c r="E66" s="82"/>
      <c r="F66" s="83"/>
    </row>
    <row r="67" spans="1:6" ht="12.75">
      <c r="A67" s="84"/>
      <c r="B67" s="85"/>
      <c r="C67" s="86"/>
      <c r="D67" s="84"/>
      <c r="E67" s="85"/>
      <c r="F67" s="86"/>
    </row>
    <row r="68" spans="1:6" ht="12.75">
      <c r="A68" s="87" t="s">
        <v>62</v>
      </c>
      <c r="B68" s="88"/>
      <c r="C68" s="89"/>
      <c r="D68" s="87" t="s">
        <v>63</v>
      </c>
      <c r="E68" s="88"/>
      <c r="F68" s="89"/>
    </row>
    <row r="69" spans="1:6" ht="12.75">
      <c r="A69" s="90"/>
      <c r="B69" s="91"/>
      <c r="C69" s="92"/>
      <c r="D69" s="90"/>
      <c r="E69" s="91"/>
      <c r="F69" s="92"/>
    </row>
    <row r="70" spans="1:6" ht="12.75">
      <c r="A70" s="93" t="s">
        <v>23</v>
      </c>
      <c r="B70" s="93"/>
      <c r="C70" s="93"/>
      <c r="D70" s="93"/>
      <c r="E70" s="93"/>
      <c r="F70" s="93"/>
    </row>
    <row r="71" spans="1:6" ht="12.75">
      <c r="A71" s="94">
        <v>45117</v>
      </c>
      <c r="B71" s="95"/>
      <c r="C71" s="95"/>
      <c r="D71" s="94">
        <v>45117</v>
      </c>
      <c r="E71" s="95"/>
      <c r="F71" s="95"/>
    </row>
    <row r="72" spans="1:6" ht="12.75">
      <c r="A72" s="95" t="s">
        <v>17</v>
      </c>
      <c r="B72" s="95"/>
      <c r="C72" s="95"/>
      <c r="D72" s="95" t="s">
        <v>18</v>
      </c>
      <c r="E72" s="95"/>
      <c r="F72" s="95"/>
    </row>
    <row r="73" spans="1:6" ht="12.75">
      <c r="A73" s="36" t="s">
        <v>30</v>
      </c>
      <c r="B73" s="36" t="s">
        <v>20</v>
      </c>
      <c r="C73" s="36" t="s">
        <v>21</v>
      </c>
      <c r="D73" s="36" t="s">
        <v>30</v>
      </c>
      <c r="E73" s="36" t="s">
        <v>20</v>
      </c>
      <c r="F73" s="36" t="s">
        <v>21</v>
      </c>
    </row>
    <row r="74" spans="1:6" ht="15">
      <c r="A74" s="57" t="s">
        <v>35</v>
      </c>
      <c r="B74" s="58">
        <v>165</v>
      </c>
      <c r="C74" s="57">
        <f aca="true" t="shared" si="6" ref="C74:C83">ABS(167-B74)</f>
        <v>2</v>
      </c>
      <c r="D74" s="57" t="s">
        <v>65</v>
      </c>
      <c r="E74" s="58">
        <v>37.5</v>
      </c>
      <c r="F74" s="57">
        <f aca="true" t="shared" si="7" ref="F74:F83">ABS(49-E74)</f>
        <v>11.5</v>
      </c>
    </row>
    <row r="75" spans="1:6" ht="15">
      <c r="A75" s="36" t="s">
        <v>66</v>
      </c>
      <c r="B75" s="40">
        <v>174</v>
      </c>
      <c r="C75" s="39">
        <f t="shared" si="6"/>
        <v>7</v>
      </c>
      <c r="D75" s="43" t="s">
        <v>31</v>
      </c>
      <c r="E75" s="40">
        <v>65</v>
      </c>
      <c r="F75" s="39">
        <f t="shared" si="7"/>
        <v>16</v>
      </c>
    </row>
    <row r="76" spans="1:6" ht="15">
      <c r="A76" s="43" t="s">
        <v>61</v>
      </c>
      <c r="B76" s="40">
        <v>145</v>
      </c>
      <c r="C76" s="39">
        <f t="shared" si="6"/>
        <v>22</v>
      </c>
      <c r="D76" s="36" t="s">
        <v>35</v>
      </c>
      <c r="E76" s="40">
        <v>29</v>
      </c>
      <c r="F76" s="39">
        <f t="shared" si="7"/>
        <v>20</v>
      </c>
    </row>
    <row r="77" spans="1:6" ht="15">
      <c r="A77" s="36" t="s">
        <v>36</v>
      </c>
      <c r="B77" s="40">
        <v>127</v>
      </c>
      <c r="C77" s="39">
        <f t="shared" si="6"/>
        <v>40</v>
      </c>
      <c r="D77" s="36" t="s">
        <v>66</v>
      </c>
      <c r="E77" s="40">
        <v>23</v>
      </c>
      <c r="F77" s="39">
        <f t="shared" si="7"/>
        <v>26</v>
      </c>
    </row>
    <row r="78" spans="1:6" ht="15">
      <c r="A78" s="43" t="s">
        <v>67</v>
      </c>
      <c r="B78" s="40">
        <v>124</v>
      </c>
      <c r="C78" s="39">
        <f t="shared" si="6"/>
        <v>43</v>
      </c>
      <c r="D78" s="43" t="s">
        <v>67</v>
      </c>
      <c r="E78" s="40">
        <v>20</v>
      </c>
      <c r="F78" s="39">
        <f t="shared" si="7"/>
        <v>29</v>
      </c>
    </row>
    <row r="79" spans="1:6" ht="15">
      <c r="A79" s="36" t="s">
        <v>64</v>
      </c>
      <c r="B79" s="40">
        <v>212</v>
      </c>
      <c r="C79" s="39">
        <f t="shared" si="6"/>
        <v>45</v>
      </c>
      <c r="D79" s="36" t="s">
        <v>64</v>
      </c>
      <c r="E79" s="40">
        <v>16.5</v>
      </c>
      <c r="F79" s="39">
        <f t="shared" si="7"/>
        <v>32.5</v>
      </c>
    </row>
    <row r="80" spans="1:6" ht="15">
      <c r="A80" s="43" t="s">
        <v>31</v>
      </c>
      <c r="B80" s="40">
        <v>118</v>
      </c>
      <c r="C80" s="39">
        <f t="shared" si="6"/>
        <v>49</v>
      </c>
      <c r="D80" s="44" t="s">
        <v>48</v>
      </c>
      <c r="E80" s="40">
        <v>16</v>
      </c>
      <c r="F80" s="39">
        <f t="shared" si="7"/>
        <v>33</v>
      </c>
    </row>
    <row r="81" spans="1:6" ht="15">
      <c r="A81" s="39" t="s">
        <v>33</v>
      </c>
      <c r="B81" s="40">
        <v>107</v>
      </c>
      <c r="C81" s="39">
        <f t="shared" si="6"/>
        <v>60</v>
      </c>
      <c r="D81" s="39" t="s">
        <v>33</v>
      </c>
      <c r="E81" s="40">
        <v>15</v>
      </c>
      <c r="F81" s="39">
        <f t="shared" si="7"/>
        <v>34</v>
      </c>
    </row>
    <row r="82" spans="1:6" ht="15">
      <c r="A82" s="44" t="s">
        <v>48</v>
      </c>
      <c r="B82" s="35">
        <v>235</v>
      </c>
      <c r="C82" s="39">
        <f t="shared" si="6"/>
        <v>68</v>
      </c>
      <c r="D82" s="36" t="s">
        <v>36</v>
      </c>
      <c r="E82" s="40">
        <v>7</v>
      </c>
      <c r="F82" s="39">
        <f t="shared" si="7"/>
        <v>42</v>
      </c>
    </row>
    <row r="83" spans="1:6" ht="15">
      <c r="A83" s="43" t="s">
        <v>65</v>
      </c>
      <c r="B83" s="40">
        <v>252</v>
      </c>
      <c r="C83" s="39">
        <f t="shared" si="6"/>
        <v>85</v>
      </c>
      <c r="D83" s="43" t="s">
        <v>61</v>
      </c>
      <c r="E83" s="40">
        <v>0</v>
      </c>
      <c r="F83" s="39">
        <f t="shared" si="7"/>
        <v>49</v>
      </c>
    </row>
    <row r="84" spans="1:6" ht="15">
      <c r="A84" s="48"/>
      <c r="B84" s="40"/>
      <c r="C84" s="39"/>
      <c r="D84" s="48"/>
      <c r="E84" s="40"/>
      <c r="F84" s="39"/>
    </row>
    <row r="85" spans="1:6" ht="15">
      <c r="A85" s="43"/>
      <c r="B85" s="40"/>
      <c r="C85" s="39"/>
      <c r="D85" s="43"/>
      <c r="E85" s="40"/>
      <c r="F85" s="39"/>
    </row>
    <row r="86" spans="1:6" ht="15">
      <c r="A86" s="36"/>
      <c r="B86" s="40"/>
      <c r="C86" s="39"/>
      <c r="D86" s="36"/>
      <c r="E86" s="40"/>
      <c r="F86" s="39"/>
    </row>
    <row r="87" spans="1:6" ht="15">
      <c r="A87" s="36"/>
      <c r="B87" s="35"/>
      <c r="C87" s="39"/>
      <c r="D87" s="36"/>
      <c r="E87" s="40"/>
      <c r="F87" s="39"/>
    </row>
    <row r="88" spans="1:6" ht="12.75">
      <c r="A88" s="96" t="s">
        <v>22</v>
      </c>
      <c r="B88" s="97"/>
      <c r="C88" s="97"/>
      <c r="D88" s="97"/>
      <c r="E88" s="97"/>
      <c r="F88" s="98"/>
    </row>
    <row r="89" spans="1:6" ht="12.75">
      <c r="A89" s="81" t="s">
        <v>24</v>
      </c>
      <c r="B89" s="82"/>
      <c r="C89" s="83"/>
      <c r="D89" s="81" t="s">
        <v>25</v>
      </c>
      <c r="E89" s="82"/>
      <c r="F89" s="83"/>
    </row>
    <row r="90" spans="1:6" ht="12.75">
      <c r="A90" s="84"/>
      <c r="B90" s="85"/>
      <c r="C90" s="86"/>
      <c r="D90" s="84"/>
      <c r="E90" s="85"/>
      <c r="F90" s="86"/>
    </row>
    <row r="91" spans="1:6" ht="12.75">
      <c r="A91" s="87" t="s">
        <v>69</v>
      </c>
      <c r="B91" s="88"/>
      <c r="C91" s="89"/>
      <c r="D91" s="87" t="s">
        <v>68</v>
      </c>
      <c r="E91" s="88"/>
      <c r="F91" s="89"/>
    </row>
    <row r="92" spans="1:6" ht="12.75">
      <c r="A92" s="90"/>
      <c r="B92" s="91"/>
      <c r="C92" s="92"/>
      <c r="D92" s="90"/>
      <c r="E92" s="91"/>
      <c r="F92" s="92"/>
    </row>
  </sheetData>
  <sheetProtection/>
  <mergeCells count="40">
    <mergeCell ref="A66:C67"/>
    <mergeCell ref="D66:F67"/>
    <mergeCell ref="A68:C69"/>
    <mergeCell ref="D68:F69"/>
    <mergeCell ref="A47:F47"/>
    <mergeCell ref="A48:C48"/>
    <mergeCell ref="D48:F48"/>
    <mergeCell ref="A49:C49"/>
    <mergeCell ref="D49:F49"/>
    <mergeCell ref="A65:F65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89:C90"/>
    <mergeCell ref="D89:F90"/>
    <mergeCell ref="A91:C92"/>
    <mergeCell ref="D91:F92"/>
    <mergeCell ref="A70:F70"/>
    <mergeCell ref="A71:C71"/>
    <mergeCell ref="D71:F71"/>
    <mergeCell ref="A72:C72"/>
    <mergeCell ref="D72:F72"/>
    <mergeCell ref="A88:F8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2023-07-29T07:38:09Z</dcterms:modified>
  <cp:category/>
  <cp:version/>
  <cp:contentType/>
  <cp:contentStatus/>
</cp:coreProperties>
</file>