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<sst xmlns="http://schemas.openxmlformats.org/spreadsheetml/2006/main" count="237" uniqueCount="85">
  <si>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</si>
  <si>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</si>
  <si>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</si>
  <si>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</si>
  <si>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</si>
  <si>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</si>
  <si>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</si>
  <si>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</si>
  <si>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</si>
  <si>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</si>
  <si>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</si>
  <si>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</si>
  <si>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</si>
  <si>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</si>
  <si>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</si>
  <si>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</si>
  <si>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</si>
  <si>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</si>
  <si>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</si>
  <si>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</si>
  <si>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</si>
  <si>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</si>
  <si>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</si>
  <si>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</si>
  <si>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</si>
  <si>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</si>
  <si>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</si>
  <si>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</si>
  <si>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</si>
  <si>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</si>
  <si>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</si>
  <si>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</si>
  <si>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</si>
  <si>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</si>
  <si>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</si>
  <si>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</si>
  <si>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</si>
  <si>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</si>
  <si>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HMS PISS THE QUIZ</t>
  </si>
  <si>
    <t>THAT’S SHOW QUIZNESS</t>
  </si>
  <si>
    <t>TRUMPS MUGSHOT TITS</t>
  </si>
  <si>
    <t>QUIZSTOPHER WALKEN</t>
  </si>
  <si>
    <t>BRAIN CELLUS</t>
  </si>
  <si>
    <t>WARM APPLE PIE</t>
  </si>
  <si>
    <t>RONS RED = 15</t>
  </si>
  <si>
    <t>The Rutland &amp; Derby - Monday Night Quiz - Quiz League #107</t>
  </si>
  <si>
    <t>BRAINS CELLUS = 4</t>
  </si>
  <si>
    <t>ALL STAR TITS</t>
  </si>
  <si>
    <t>PORKY PUD</t>
  </si>
  <si>
    <t>SENECTUS</t>
  </si>
  <si>
    <t>COTTON CATTEPILAR</t>
  </si>
  <si>
    <t>UPPERTEN MASSIVE</t>
  </si>
  <si>
    <t>SETH</t>
  </si>
  <si>
    <t>GLAZ</t>
  </si>
  <si>
    <t>RAY &amp; MARK</t>
  </si>
  <si>
    <t>WE ARE LATE</t>
  </si>
  <si>
    <t>DOMINOES</t>
  </si>
  <si>
    <t>DMINOES</t>
  </si>
  <si>
    <t>ALL STR TITS</t>
  </si>
  <si>
    <t>UPPERTON MASSIVE</t>
  </si>
  <si>
    <t>COTTON CATTERPILLAR</t>
  </si>
  <si>
    <t>MARK &amp; GAZ</t>
  </si>
  <si>
    <t>DNF</t>
  </si>
  <si>
    <t>ON THE TERRACE</t>
  </si>
  <si>
    <t>DINGBATS</t>
  </si>
  <si>
    <t>THE BEARS</t>
  </si>
  <si>
    <t>DANIEL KHALIFE ON MY TITS</t>
  </si>
  <si>
    <t>I FISH CALLED RWANDA</t>
  </si>
  <si>
    <t>WINOS</t>
  </si>
  <si>
    <t>GEN Z</t>
  </si>
  <si>
    <t>WINOS = 3</t>
  </si>
  <si>
    <r>
      <t xml:space="preserve">THAT’S SHOW QUIZNNESS </t>
    </r>
    <r>
      <rPr>
        <b/>
        <sz val="10"/>
        <color indexed="10"/>
        <rFont val="Arial"/>
        <family val="2"/>
      </rPr>
      <t>WHERES ASHLEY PICK N NIX= 15</t>
    </r>
  </si>
  <si>
    <t>FISH CALLED RWANDA</t>
  </si>
  <si>
    <t>TOP 5'S</t>
  </si>
  <si>
    <t>UPPRTON MASSIVE</t>
  </si>
  <si>
    <t>RATE OUR QUAILS</t>
  </si>
  <si>
    <t>WHERE ARE MY TITS</t>
  </si>
  <si>
    <t>LRWG</t>
  </si>
  <si>
    <t>RUBBER DINGY RAPIDS</t>
  </si>
  <si>
    <t>HANACK</t>
  </si>
  <si>
    <t>THE QUIZLINGS</t>
  </si>
  <si>
    <t>UPERTON MASSIVE = 1</t>
  </si>
  <si>
    <r>
      <t xml:space="preserve">THAT’S SHOW QUIZNESS = 12 </t>
    </r>
    <r>
      <rPr>
        <b/>
        <sz val="10"/>
        <color indexed="10"/>
        <rFont val="Arial"/>
        <family val="2"/>
      </rPr>
      <t>WHERES ASHLEY = 12</t>
    </r>
  </si>
  <si>
    <t>RUBBER DINGY ROAD</t>
  </si>
  <si>
    <t>QUIZLINGS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</si>
</sst>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  <numFmt numFmtId="178" formatCode="[$-809]dd\ mmmm\ 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6" fillId="33" borderId="10" xfId="48" applyFill="1" applyBorder="1" applyAlignment="1">
      <alignment/>
    </xf>
    <xf numFmtId="0" fontId="36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8" fillId="33" borderId="10" xfId="48" applyFont="1" applyFill="1" applyBorder="1" applyAlignment="1">
      <alignment/>
    </xf>
    <xf numFmtId="0" fontId="28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8" fillId="33" borderId="10" xfId="48" applyFont="1" applyFill="1" applyBorder="1" applyAlignment="1">
      <alignment horizontal="left"/>
    </xf>
    <xf numFmtId="0" fontId="28" fillId="33" borderId="10" xfId="48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6" fillId="29" borderId="10" xfId="48" applyBorder="1" applyAlignment="1">
      <alignment horizontal="left"/>
    </xf>
    <xf numFmtId="0" fontId="36" fillId="29" borderId="10" xfId="48" applyBorder="1" applyAlignment="1">
      <alignment horizontal="center"/>
    </xf>
    <xf numFmtId="0" fontId="36" fillId="29" borderId="10" xfId="48" applyBorder="1" applyAlignment="1">
      <alignment/>
    </xf>
    <xf numFmtId="0" fontId="0" fillId="33" borderId="15" xfId="0" applyFont="1" applyFill="1" applyBorder="1" applyAlignment="1">
      <alignment horizontal="center"/>
    </xf>
    <xf numFmtId="14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M7" sqref="M7:M13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  <col min="13" max="13" width="10.140625" style="0" bestFit="1" customWidth="1"/>
  </cols>
  <sheetData>
    <row r="1" spans="1:11" ht="12.75">
      <c r="A1" s="54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12.75">
      <c r="A2" s="57" t="s">
        <v>15</v>
      </c>
      <c r="B2" s="58"/>
      <c r="C2" s="58"/>
      <c r="D2" s="58"/>
      <c r="E2" s="58"/>
      <c r="F2" s="58"/>
      <c r="G2" s="58"/>
      <c r="H2" s="26">
        <v>3</v>
      </c>
      <c r="I2" s="26"/>
      <c r="J2" s="59"/>
      <c r="K2" s="60"/>
    </row>
    <row r="3" spans="1:11" ht="12.75" customHeight="1">
      <c r="A3" s="61" t="s">
        <v>0</v>
      </c>
      <c r="B3" s="63" t="s">
        <v>1</v>
      </c>
      <c r="C3" s="61" t="s">
        <v>16</v>
      </c>
      <c r="D3" s="31" t="s">
        <v>19</v>
      </c>
      <c r="E3" s="32"/>
      <c r="F3" s="32"/>
      <c r="G3" s="32"/>
      <c r="H3" s="32"/>
      <c r="I3" s="33"/>
      <c r="J3" s="61" t="s">
        <v>2</v>
      </c>
      <c r="K3" s="9" t="s">
        <v>13</v>
      </c>
    </row>
    <row r="4" spans="1:11" ht="12.75">
      <c r="A4" s="62"/>
      <c r="B4" s="64"/>
      <c r="C4" s="62"/>
      <c r="D4" s="2">
        <v>45166</v>
      </c>
      <c r="E4" s="2">
        <f>D4+7</f>
        <v>45173</v>
      </c>
      <c r="F4" s="44">
        <f>E4+7</f>
        <v>45180</v>
      </c>
      <c r="G4" s="2">
        <f>F4+7</f>
        <v>45187</v>
      </c>
      <c r="H4" s="2"/>
      <c r="I4" s="2"/>
      <c r="J4" s="62"/>
      <c r="K4" s="9" t="s">
        <v>14</v>
      </c>
    </row>
    <row r="5" spans="1:11" s="24" customFormat="1" ht="12.75" customHeight="1">
      <c r="A5" s="25">
        <v>1</v>
      </c>
      <c r="B5" s="3" t="s">
        <v>35</v>
      </c>
      <c r="C5" s="35">
        <f>COUNTIF(D5:H5,"&lt;&gt;")</f>
        <v>4</v>
      </c>
      <c r="D5" s="45">
        <v>58</v>
      </c>
      <c r="E5" s="35">
        <v>62</v>
      </c>
      <c r="F5" s="34">
        <v>63.5</v>
      </c>
      <c r="G5" s="96">
        <v>66.5</v>
      </c>
      <c r="H5" s="35"/>
      <c r="I5" s="35"/>
      <c r="J5" s="35">
        <f>SUM(D5:H5)</f>
        <v>250</v>
      </c>
      <c r="K5" s="23">
        <f>J5/C5</f>
        <v>62.5</v>
      </c>
    </row>
    <row r="6" spans="1:11" s="24" customFormat="1" ht="12.75">
      <c r="A6" s="25">
        <f aca="true" t="shared" si="0" ref="A6:A33">A5+1</f>
        <v>2</v>
      </c>
      <c r="B6" s="3" t="s">
        <v>58</v>
      </c>
      <c r="C6" s="35">
        <f>COUNTIF(D6:H6,"&lt;&gt;")</f>
        <v>4</v>
      </c>
      <c r="D6" s="45">
        <v>60</v>
      </c>
      <c r="E6" s="35">
        <v>54.5</v>
      </c>
      <c r="F6" s="34">
        <v>58.5</v>
      </c>
      <c r="G6" s="96">
        <v>63</v>
      </c>
      <c r="H6" s="35"/>
      <c r="I6" s="35"/>
      <c r="J6" s="35">
        <f>SUM(D6:H6)</f>
        <v>236</v>
      </c>
      <c r="K6" s="23">
        <f aca="true" t="shared" si="1" ref="K6:K14">J6/C6</f>
        <v>59</v>
      </c>
    </row>
    <row r="7" spans="1:13" s="24" customFormat="1" ht="12.75">
      <c r="A7" s="25">
        <f t="shared" si="0"/>
        <v>3</v>
      </c>
      <c r="B7" s="3" t="s">
        <v>39</v>
      </c>
      <c r="C7" s="35">
        <f>COUNTIF(D7:H7,"&lt;&gt;")</f>
        <v>4</v>
      </c>
      <c r="D7" s="45">
        <v>62.5</v>
      </c>
      <c r="E7" s="35">
        <v>47.5</v>
      </c>
      <c r="F7" s="34">
        <v>60.5</v>
      </c>
      <c r="G7" s="96">
        <v>65.5</v>
      </c>
      <c r="H7" s="35"/>
      <c r="I7" s="35"/>
      <c r="J7" s="35">
        <f>SUM(D7:H7)</f>
        <v>236</v>
      </c>
      <c r="K7" s="23">
        <f t="shared" si="1"/>
        <v>59</v>
      </c>
      <c r="M7" s="97"/>
    </row>
    <row r="8" spans="1:13" s="24" customFormat="1" ht="12" customHeight="1">
      <c r="A8" s="25">
        <f t="shared" si="0"/>
        <v>4</v>
      </c>
      <c r="B8" s="3" t="s">
        <v>33</v>
      </c>
      <c r="C8" s="35">
        <f>COUNTIF(D8:H8,"&lt;&gt;")</f>
        <v>4</v>
      </c>
      <c r="D8" s="35">
        <v>60</v>
      </c>
      <c r="E8" s="35">
        <v>52</v>
      </c>
      <c r="F8" s="34">
        <v>60</v>
      </c>
      <c r="G8" s="96">
        <v>57.5</v>
      </c>
      <c r="H8" s="35"/>
      <c r="I8" s="35"/>
      <c r="J8" s="35">
        <f>SUM(D8:H8)</f>
        <v>229.5</v>
      </c>
      <c r="K8" s="23">
        <f t="shared" si="1"/>
        <v>57.375</v>
      </c>
      <c r="M8" s="97"/>
    </row>
    <row r="9" spans="1:11" s="24" customFormat="1" ht="12.75">
      <c r="A9" s="25">
        <f t="shared" si="0"/>
        <v>5</v>
      </c>
      <c r="B9" s="3" t="s">
        <v>31</v>
      </c>
      <c r="C9" s="35">
        <f>COUNTIF(D9:H9,"&lt;&gt;")</f>
        <v>4</v>
      </c>
      <c r="D9" s="45">
        <v>53.5</v>
      </c>
      <c r="E9" s="35">
        <v>37.5</v>
      </c>
      <c r="F9" s="34">
        <v>56</v>
      </c>
      <c r="G9" s="96">
        <v>47.5</v>
      </c>
      <c r="H9" s="35"/>
      <c r="I9" s="35"/>
      <c r="J9" s="35">
        <f>SUM(D9:H9)</f>
        <v>194.5</v>
      </c>
      <c r="K9" s="23">
        <f t="shared" si="1"/>
        <v>48.625</v>
      </c>
    </row>
    <row r="10" spans="1:11" s="24" customFormat="1" ht="12.75">
      <c r="A10" s="25">
        <f t="shared" si="0"/>
        <v>6</v>
      </c>
      <c r="B10" s="3" t="s">
        <v>32</v>
      </c>
      <c r="C10" s="35">
        <f>COUNTIF(D10:H10,"&lt;&gt;")</f>
        <v>4</v>
      </c>
      <c r="D10" s="45">
        <v>50</v>
      </c>
      <c r="E10" s="35">
        <v>42</v>
      </c>
      <c r="F10" s="34">
        <v>51.5</v>
      </c>
      <c r="G10" s="96">
        <v>47</v>
      </c>
      <c r="H10" s="35"/>
      <c r="I10" s="35"/>
      <c r="J10" s="35">
        <f>SUM(D10:H10)</f>
        <v>190.5</v>
      </c>
      <c r="K10" s="23">
        <f t="shared" si="1"/>
        <v>47.625</v>
      </c>
    </row>
    <row r="11" spans="1:11" s="24" customFormat="1" ht="12.75">
      <c r="A11" s="25">
        <f t="shared" si="0"/>
        <v>7</v>
      </c>
      <c r="B11" s="3" t="s">
        <v>36</v>
      </c>
      <c r="C11" s="35">
        <f>COUNTIF(D11:H11,"&lt;&gt;")</f>
        <v>3</v>
      </c>
      <c r="D11" s="45">
        <v>55</v>
      </c>
      <c r="E11" s="35">
        <v>56.5</v>
      </c>
      <c r="F11" s="34">
        <v>65.5</v>
      </c>
      <c r="G11" s="96"/>
      <c r="H11" s="35"/>
      <c r="I11" s="35"/>
      <c r="J11" s="35">
        <f>SUM(D11:H11)</f>
        <v>177</v>
      </c>
      <c r="K11" s="23">
        <f t="shared" si="1"/>
        <v>59</v>
      </c>
    </row>
    <row r="12" spans="1:11" s="24" customFormat="1" ht="14.25">
      <c r="A12" s="25">
        <f t="shared" si="0"/>
        <v>8</v>
      </c>
      <c r="B12" s="46" t="s">
        <v>48</v>
      </c>
      <c r="C12" s="35">
        <f>COUNTIF(D12:H12,"&lt;&gt;")</f>
        <v>3</v>
      </c>
      <c r="D12" s="45"/>
      <c r="E12" s="35">
        <v>30.5</v>
      </c>
      <c r="F12" s="34">
        <v>49</v>
      </c>
      <c r="G12" s="96">
        <v>49.5</v>
      </c>
      <c r="H12" s="35"/>
      <c r="I12" s="35"/>
      <c r="J12" s="35">
        <f>SUM(D12:H12)</f>
        <v>129</v>
      </c>
      <c r="K12" s="23">
        <f t="shared" si="1"/>
        <v>43</v>
      </c>
    </row>
    <row r="13" spans="1:11" s="24" customFormat="1" ht="14.25">
      <c r="A13" s="25">
        <f t="shared" si="0"/>
        <v>9</v>
      </c>
      <c r="B13" s="46" t="s">
        <v>52</v>
      </c>
      <c r="C13" s="35">
        <f>COUNTIF(D13:H13,"&lt;&gt;")</f>
        <v>2</v>
      </c>
      <c r="D13" s="45"/>
      <c r="E13" s="35">
        <v>42</v>
      </c>
      <c r="F13" s="34">
        <v>58</v>
      </c>
      <c r="G13" s="96"/>
      <c r="H13" s="35"/>
      <c r="I13" s="35"/>
      <c r="J13" s="35">
        <f>SUM(D13:H13)</f>
        <v>100</v>
      </c>
      <c r="K13" s="23">
        <f t="shared" si="1"/>
        <v>50</v>
      </c>
    </row>
    <row r="14" spans="1:11" s="24" customFormat="1" ht="14.25">
      <c r="A14" s="25">
        <f t="shared" si="0"/>
        <v>10</v>
      </c>
      <c r="B14" s="46" t="s">
        <v>69</v>
      </c>
      <c r="C14" s="35">
        <f>COUNTIF(D14:H14,"&lt;&gt;")</f>
        <v>2</v>
      </c>
      <c r="D14" s="45"/>
      <c r="E14" s="35"/>
      <c r="F14" s="34">
        <v>45.5</v>
      </c>
      <c r="G14" s="96">
        <v>50</v>
      </c>
      <c r="H14" s="35"/>
      <c r="I14" s="35"/>
      <c r="J14" s="35">
        <f>SUM(D14:H14)</f>
        <v>95.5</v>
      </c>
      <c r="K14" s="23">
        <f t="shared" si="1"/>
        <v>47.75</v>
      </c>
    </row>
    <row r="15" spans="1:11" s="24" customFormat="1" ht="12.75">
      <c r="A15" s="25">
        <f t="shared" si="0"/>
        <v>11</v>
      </c>
      <c r="B15" s="3" t="s">
        <v>41</v>
      </c>
      <c r="C15" s="35">
        <f>COUNTIF(D15:H15,"&lt;&gt;")</f>
        <v>1</v>
      </c>
      <c r="D15" s="45">
        <v>63</v>
      </c>
      <c r="E15" s="35"/>
      <c r="F15" s="34"/>
      <c r="G15" s="96"/>
      <c r="H15" s="35"/>
      <c r="I15" s="35"/>
      <c r="J15" s="35">
        <f>SUM(D15:H15)</f>
        <v>63</v>
      </c>
      <c r="K15" s="23">
        <f>J15/C15</f>
        <v>63</v>
      </c>
    </row>
    <row r="16" spans="1:11" s="24" customFormat="1" ht="14.25">
      <c r="A16" s="25">
        <f t="shared" si="0"/>
        <v>12</v>
      </c>
      <c r="B16" s="46" t="s">
        <v>72</v>
      </c>
      <c r="C16" s="35">
        <f>COUNTIF(D16:H16,"&lt;&gt;")</f>
        <v>1</v>
      </c>
      <c r="D16" s="45"/>
      <c r="E16" s="35"/>
      <c r="F16" s="34">
        <v>56.5</v>
      </c>
      <c r="G16" s="96"/>
      <c r="H16" s="35"/>
      <c r="I16" s="35"/>
      <c r="J16" s="35">
        <f>SUM(D16:H16)</f>
        <v>56.5</v>
      </c>
      <c r="K16" s="23">
        <f>J16/C16</f>
        <v>56.5</v>
      </c>
    </row>
    <row r="17" spans="1:11" s="24" customFormat="1" ht="12.75">
      <c r="A17" s="25">
        <f t="shared" si="0"/>
        <v>13</v>
      </c>
      <c r="B17" s="39" t="s">
        <v>56</v>
      </c>
      <c r="C17" s="35">
        <f>COUNTIF(D17:H17,"&lt;&gt;")</f>
        <v>1</v>
      </c>
      <c r="D17" s="45"/>
      <c r="E17" s="35">
        <v>55.5</v>
      </c>
      <c r="F17" s="34"/>
      <c r="G17" s="96"/>
      <c r="H17" s="35"/>
      <c r="I17" s="35"/>
      <c r="J17" s="35">
        <f>SUM(D17:H17)</f>
        <v>55.5</v>
      </c>
      <c r="K17" s="23">
        <f>J17/C17</f>
        <v>55.5</v>
      </c>
    </row>
    <row r="18" spans="1:11" s="24" customFormat="1" ht="14.25">
      <c r="A18" s="25">
        <f t="shared" si="0"/>
        <v>14</v>
      </c>
      <c r="B18" s="46" t="s">
        <v>77</v>
      </c>
      <c r="C18" s="35">
        <f>COUNTIF(D18:H18,"&lt;&gt;")</f>
        <v>1</v>
      </c>
      <c r="D18" s="45"/>
      <c r="E18" s="35"/>
      <c r="F18" s="34"/>
      <c r="G18" s="96">
        <v>51.5</v>
      </c>
      <c r="H18" s="35"/>
      <c r="I18" s="35"/>
      <c r="J18" s="35">
        <f>SUM(D18:H18)</f>
        <v>51.5</v>
      </c>
      <c r="K18" s="23">
        <f>J18/C18</f>
        <v>51.5</v>
      </c>
    </row>
    <row r="19" spans="1:11" s="24" customFormat="1" ht="12.75">
      <c r="A19" s="25">
        <f t="shared" si="0"/>
        <v>15</v>
      </c>
      <c r="B19" s="39" t="s">
        <v>59</v>
      </c>
      <c r="C19" s="35">
        <f>COUNTIF(D19:H19,"&lt;&gt;")</f>
        <v>2</v>
      </c>
      <c r="D19" s="45"/>
      <c r="E19" s="35">
        <v>19.5</v>
      </c>
      <c r="F19" s="34"/>
      <c r="G19" s="96">
        <v>27.5</v>
      </c>
      <c r="H19" s="35"/>
      <c r="I19" s="35"/>
      <c r="J19" s="35">
        <f>SUM(D19:H19)</f>
        <v>47</v>
      </c>
      <c r="K19" s="23">
        <f>J19/C19</f>
        <v>23.5</v>
      </c>
    </row>
    <row r="20" spans="1:11" s="24" customFormat="1" ht="13.5" customHeight="1">
      <c r="A20" s="25">
        <f t="shared" si="0"/>
        <v>16</v>
      </c>
      <c r="B20" s="3" t="s">
        <v>38</v>
      </c>
      <c r="C20" s="35">
        <f>COUNTIF(D20:H20,"&lt;&gt;")</f>
        <v>1</v>
      </c>
      <c r="D20" s="45">
        <v>44.5</v>
      </c>
      <c r="E20" s="35"/>
      <c r="F20" s="34"/>
      <c r="G20" s="96"/>
      <c r="H20" s="35"/>
      <c r="I20" s="35"/>
      <c r="J20" s="35">
        <f>SUM(D20:H20)</f>
        <v>44.5</v>
      </c>
      <c r="K20" s="23">
        <f>J20/C20</f>
        <v>44.5</v>
      </c>
    </row>
    <row r="21" spans="1:11" s="24" customFormat="1" ht="13.5" customHeight="1">
      <c r="A21" s="25">
        <f t="shared" si="0"/>
        <v>17</v>
      </c>
      <c r="B21" s="46" t="s">
        <v>53</v>
      </c>
      <c r="C21" s="35">
        <f>COUNTIF(D21:H21,"&lt;&gt;")</f>
        <v>1</v>
      </c>
      <c r="D21" s="45"/>
      <c r="E21" s="41">
        <v>44</v>
      </c>
      <c r="F21" s="34"/>
      <c r="G21" s="96"/>
      <c r="H21" s="35"/>
      <c r="I21" s="35"/>
      <c r="J21" s="35">
        <f>SUM(D21:H21)</f>
        <v>44</v>
      </c>
      <c r="K21" s="23">
        <f aca="true" t="shared" si="2" ref="K21:K30">J21/C21</f>
        <v>44</v>
      </c>
    </row>
    <row r="22" spans="1:11" s="24" customFormat="1" ht="13.5" customHeight="1">
      <c r="A22" s="25">
        <f t="shared" si="0"/>
        <v>18</v>
      </c>
      <c r="B22" s="46" t="s">
        <v>68</v>
      </c>
      <c r="C22" s="35">
        <f>COUNTIF(D22:H22,"&lt;&gt;")</f>
        <v>1</v>
      </c>
      <c r="D22" s="45"/>
      <c r="E22" s="41"/>
      <c r="F22" s="34">
        <v>41.5</v>
      </c>
      <c r="G22" s="96"/>
      <c r="H22" s="35"/>
      <c r="I22" s="35"/>
      <c r="J22" s="35">
        <f>SUM(D22:H22)</f>
        <v>41.5</v>
      </c>
      <c r="K22" s="23">
        <f t="shared" si="2"/>
        <v>41.5</v>
      </c>
    </row>
    <row r="23" spans="1:11" s="24" customFormat="1" ht="13.5" customHeight="1">
      <c r="A23" s="25">
        <f t="shared" si="0"/>
        <v>19</v>
      </c>
      <c r="B23" s="46" t="s">
        <v>61</v>
      </c>
      <c r="C23" s="35">
        <f>COUNTIF(D23:H23,"&lt;&gt;")</f>
        <v>2</v>
      </c>
      <c r="D23" s="45"/>
      <c r="E23" s="41" t="s">
        <v>62</v>
      </c>
      <c r="F23" s="53">
        <v>41.5</v>
      </c>
      <c r="G23" s="96"/>
      <c r="H23" s="35"/>
      <c r="I23" s="35"/>
      <c r="J23" s="35">
        <f>SUM(D23:H23)</f>
        <v>41.5</v>
      </c>
      <c r="K23" s="23">
        <f t="shared" si="2"/>
        <v>20.75</v>
      </c>
    </row>
    <row r="24" spans="1:11" s="24" customFormat="1" ht="13.5" customHeight="1">
      <c r="A24" s="25">
        <f t="shared" si="0"/>
        <v>20</v>
      </c>
      <c r="B24" s="46" t="s">
        <v>84</v>
      </c>
      <c r="C24" s="35">
        <f>COUNTIF(D24:H24,"&lt;&gt;")</f>
        <v>1</v>
      </c>
      <c r="D24" s="45"/>
      <c r="E24" s="41"/>
      <c r="F24" s="34"/>
      <c r="G24" s="96">
        <v>38.5</v>
      </c>
      <c r="H24" s="35"/>
      <c r="I24" s="35"/>
      <c r="J24" s="35">
        <f>SUM(D24:H24)</f>
        <v>38.5</v>
      </c>
      <c r="K24" s="23">
        <f t="shared" si="2"/>
        <v>38.5</v>
      </c>
    </row>
    <row r="25" spans="1:11" s="24" customFormat="1" ht="13.5" customHeight="1">
      <c r="A25" s="25">
        <f t="shared" si="0"/>
        <v>21</v>
      </c>
      <c r="B25" s="3" t="s">
        <v>43</v>
      </c>
      <c r="C25" s="35">
        <f>COUNTIF(D25:H25,"&lt;&gt;")</f>
        <v>1</v>
      </c>
      <c r="D25" s="45">
        <v>35.5</v>
      </c>
      <c r="E25" s="41"/>
      <c r="F25" s="34"/>
      <c r="G25" s="96"/>
      <c r="H25" s="35"/>
      <c r="I25" s="35"/>
      <c r="J25" s="35">
        <f>SUM(D25:H25)</f>
        <v>35.5</v>
      </c>
      <c r="K25" s="23">
        <f t="shared" si="2"/>
        <v>35.5</v>
      </c>
    </row>
    <row r="26" spans="1:11" s="24" customFormat="1" ht="13.5" customHeight="1">
      <c r="A26" s="25">
        <f t="shared" si="0"/>
        <v>22</v>
      </c>
      <c r="B26" s="46" t="s">
        <v>75</v>
      </c>
      <c r="C26" s="35">
        <f>COUNTIF(D26:H26,"&lt;&gt;")</f>
        <v>1</v>
      </c>
      <c r="D26" s="45"/>
      <c r="E26" s="41"/>
      <c r="F26" s="34"/>
      <c r="G26" s="96">
        <v>35</v>
      </c>
      <c r="H26" s="35"/>
      <c r="I26" s="35"/>
      <c r="J26" s="35">
        <f>SUM(D26:H26)</f>
        <v>35</v>
      </c>
      <c r="K26" s="23">
        <f>J26/C26</f>
        <v>35</v>
      </c>
    </row>
    <row r="27" spans="1:11" s="24" customFormat="1" ht="13.5" customHeight="1">
      <c r="A27" s="25">
        <f t="shared" si="0"/>
        <v>23</v>
      </c>
      <c r="B27" s="46" t="s">
        <v>83</v>
      </c>
      <c r="C27" s="35">
        <f>COUNTIF(D27:H27,"&lt;&gt;")</f>
        <v>1</v>
      </c>
      <c r="D27" s="45"/>
      <c r="E27" s="41"/>
      <c r="F27" s="34"/>
      <c r="G27" s="96">
        <v>34.5</v>
      </c>
      <c r="H27" s="35"/>
      <c r="I27" s="35"/>
      <c r="J27" s="35">
        <f>SUM(D27:H27)</f>
        <v>34.5</v>
      </c>
      <c r="K27" s="23">
        <f>J27/C27</f>
        <v>34.5</v>
      </c>
    </row>
    <row r="28" spans="1:11" s="24" customFormat="1" ht="13.5" customHeight="1">
      <c r="A28" s="25">
        <f t="shared" si="0"/>
        <v>24</v>
      </c>
      <c r="B28" s="46" t="s">
        <v>49</v>
      </c>
      <c r="C28" s="35">
        <f>COUNTIF(D28:H28,"&lt;&gt;")</f>
        <v>1</v>
      </c>
      <c r="D28" s="45"/>
      <c r="E28" s="41">
        <v>32</v>
      </c>
      <c r="F28" s="34"/>
      <c r="G28" s="96"/>
      <c r="H28" s="35"/>
      <c r="I28" s="35"/>
      <c r="J28" s="35">
        <f>SUM(D28:H28)</f>
        <v>32</v>
      </c>
      <c r="K28" s="23">
        <f>J28/C28</f>
        <v>32</v>
      </c>
    </row>
    <row r="29" spans="1:11" s="24" customFormat="1" ht="13.5" customHeight="1">
      <c r="A29" s="25">
        <f t="shared" si="0"/>
        <v>25</v>
      </c>
      <c r="B29" s="39" t="s">
        <v>65</v>
      </c>
      <c r="C29" s="35">
        <f>COUNTIF(D29:H29,"&lt;&gt;")</f>
        <v>1</v>
      </c>
      <c r="D29" s="45"/>
      <c r="E29" s="41"/>
      <c r="F29" s="34">
        <v>30</v>
      </c>
      <c r="G29" s="96"/>
      <c r="H29" s="35"/>
      <c r="I29" s="35"/>
      <c r="J29" s="35">
        <f>SUM(D29:H29)</f>
        <v>30</v>
      </c>
      <c r="K29" s="23">
        <f>J29/C29</f>
        <v>30</v>
      </c>
    </row>
    <row r="30" spans="1:11" s="24" customFormat="1" ht="13.5" customHeight="1">
      <c r="A30" s="25">
        <f t="shared" si="0"/>
        <v>26</v>
      </c>
      <c r="B30" s="46" t="s">
        <v>55</v>
      </c>
      <c r="C30" s="35">
        <f>COUNTIF(D30:H30,"&lt;&gt;")</f>
        <v>1</v>
      </c>
      <c r="D30" s="45"/>
      <c r="E30" s="41">
        <v>28.5</v>
      </c>
      <c r="F30" s="34"/>
      <c r="G30" s="96"/>
      <c r="H30" s="35"/>
      <c r="I30" s="35"/>
      <c r="J30" s="35">
        <f>SUM(D30:H30)</f>
        <v>28.5</v>
      </c>
      <c r="K30" s="23">
        <f t="shared" si="2"/>
        <v>28.5</v>
      </c>
    </row>
    <row r="31" spans="1:11" s="24" customFormat="1" ht="13.5" customHeight="1">
      <c r="A31" s="25">
        <f t="shared" si="0"/>
        <v>27</v>
      </c>
      <c r="B31" s="3" t="s">
        <v>42</v>
      </c>
      <c r="C31" s="35">
        <f>COUNTIF(D31:H31,"&lt;&gt;")</f>
        <v>1</v>
      </c>
      <c r="D31" s="35">
        <v>16</v>
      </c>
      <c r="E31" s="35"/>
      <c r="F31" s="34"/>
      <c r="G31" s="35"/>
      <c r="H31" s="35"/>
      <c r="I31" s="35"/>
      <c r="J31" s="35">
        <f>SUM(D31:H31)</f>
        <v>16</v>
      </c>
      <c r="K31" s="23">
        <f>J31/C31</f>
        <v>16</v>
      </c>
    </row>
    <row r="32" spans="1:11" s="24" customFormat="1" ht="13.5" customHeight="1">
      <c r="A32" s="25">
        <f t="shared" si="0"/>
        <v>28</v>
      </c>
      <c r="B32" s="39" t="s">
        <v>60</v>
      </c>
      <c r="C32" s="35">
        <f>COUNTIF(D32:H32,"&lt;&gt;")</f>
        <v>1</v>
      </c>
      <c r="D32" s="45"/>
      <c r="E32" s="41">
        <v>11.5</v>
      </c>
      <c r="F32" s="34"/>
      <c r="G32" s="96"/>
      <c r="H32" s="35"/>
      <c r="I32" s="35"/>
      <c r="J32" s="35">
        <f>SUM(D32:H32)</f>
        <v>11.5</v>
      </c>
      <c r="K32" s="23">
        <f>J32/C32</f>
        <v>11.5</v>
      </c>
    </row>
    <row r="33" spans="1:11" s="24" customFormat="1" ht="13.5" customHeight="1">
      <c r="A33" s="25">
        <f t="shared" si="0"/>
        <v>29</v>
      </c>
      <c r="B33" s="46" t="s">
        <v>63</v>
      </c>
      <c r="C33" s="35">
        <f>COUNTIF(D33:H33,"&lt;&gt;")</f>
        <v>1</v>
      </c>
      <c r="D33" s="45"/>
      <c r="E33" s="41" t="s">
        <v>62</v>
      </c>
      <c r="F33" s="34"/>
      <c r="G33" s="96"/>
      <c r="H33" s="35"/>
      <c r="I33" s="35"/>
      <c r="J33" s="35">
        <f>SUM(D33:H33)</f>
        <v>0</v>
      </c>
      <c r="K33" s="23">
        <f>J33/C33</f>
        <v>0</v>
      </c>
    </row>
    <row r="34" spans="1:11" ht="12.75">
      <c r="A34" s="68" t="s">
        <v>34</v>
      </c>
      <c r="B34" s="69"/>
      <c r="C34" s="69"/>
      <c r="D34" s="69"/>
      <c r="E34" s="69"/>
      <c r="F34" s="70"/>
      <c r="G34" s="69"/>
      <c r="H34" s="69"/>
      <c r="I34" s="69"/>
      <c r="J34" s="69"/>
      <c r="K34" s="71"/>
    </row>
    <row r="35" spans="1:11" ht="12.75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4"/>
    </row>
    <row r="36" spans="1:11" ht="12.75">
      <c r="A36" s="67" t="s">
        <v>9</v>
      </c>
      <c r="B36" s="66" t="s">
        <v>11</v>
      </c>
      <c r="C36" s="7" t="s">
        <v>8</v>
      </c>
      <c r="D36" s="9">
        <f>SUM(D5:D33)/D38</f>
        <v>50.72727272727273</v>
      </c>
      <c r="E36" s="9">
        <f>SUM(E5:E33)/E38</f>
        <v>36.205882352941174</v>
      </c>
      <c r="F36" s="9">
        <f>SUM(F5:F33)/F38</f>
        <v>52.67857142857143</v>
      </c>
      <c r="G36" s="9">
        <f>SUM(G5:G33)/G38</f>
        <v>48.73076923076923</v>
      </c>
      <c r="H36" s="36"/>
      <c r="I36" s="9"/>
      <c r="J36" s="4"/>
      <c r="K36" s="16"/>
    </row>
    <row r="37" spans="1:11" ht="12.75">
      <c r="A37" s="67"/>
      <c r="B37" s="66"/>
      <c r="C37" s="8" t="s">
        <v>12</v>
      </c>
      <c r="D37" s="9">
        <f>MAX(D5:D33)</f>
        <v>63</v>
      </c>
      <c r="E37" s="9">
        <f>MAX(E5:E33)</f>
        <v>62</v>
      </c>
      <c r="F37" s="9">
        <f>MAX(F5:F33)</f>
        <v>65.5</v>
      </c>
      <c r="G37" s="9">
        <f>MAX(G5:G33)</f>
        <v>66.5</v>
      </c>
      <c r="H37" s="36"/>
      <c r="I37" s="9"/>
      <c r="J37" s="14"/>
      <c r="K37" s="15"/>
    </row>
    <row r="38" spans="1:11" ht="12.75">
      <c r="A38" s="67"/>
      <c r="B38" s="66"/>
      <c r="C38" s="11" t="s">
        <v>13</v>
      </c>
      <c r="D38" s="12">
        <f>COUNTIF(D5:D33,"&lt;&gt;")</f>
        <v>11</v>
      </c>
      <c r="E38" s="12">
        <f>COUNTIF(E5:E33,"&lt;&gt;")</f>
        <v>17</v>
      </c>
      <c r="F38" s="12">
        <f>COUNTIF(F5:F33,"&lt;&gt;")</f>
        <v>14</v>
      </c>
      <c r="G38" s="12">
        <f>COUNTIF(G5:G33,"&lt;&gt;")</f>
        <v>13</v>
      </c>
      <c r="H38" s="37"/>
      <c r="I38" s="12"/>
      <c r="J38" s="16"/>
      <c r="K38" s="15"/>
    </row>
    <row r="39" spans="1:11" ht="12.75">
      <c r="A39" s="67"/>
      <c r="B39" s="65" t="s">
        <v>10</v>
      </c>
      <c r="C39" s="3" t="s">
        <v>3</v>
      </c>
      <c r="D39" s="6" t="s">
        <v>26</v>
      </c>
      <c r="E39" s="6" t="s">
        <v>26</v>
      </c>
      <c r="F39" s="6" t="s">
        <v>26</v>
      </c>
      <c r="G39" s="6" t="s">
        <v>26</v>
      </c>
      <c r="H39" s="38"/>
      <c r="I39" s="6"/>
      <c r="J39" s="17"/>
      <c r="K39" s="40"/>
    </row>
    <row r="40" spans="1:11" ht="12.75">
      <c r="A40" s="67"/>
      <c r="B40" s="65"/>
      <c r="C40" s="3" t="s">
        <v>4</v>
      </c>
      <c r="D40" s="6" t="s">
        <v>28</v>
      </c>
      <c r="E40" s="6" t="s">
        <v>28</v>
      </c>
      <c r="F40" s="6" t="s">
        <v>28</v>
      </c>
      <c r="G40" s="6" t="s">
        <v>28</v>
      </c>
      <c r="H40" s="38"/>
      <c r="I40" s="6"/>
      <c r="J40" s="18"/>
      <c r="K40" s="19"/>
    </row>
    <row r="41" spans="1:11" ht="12.75">
      <c r="A41" s="67"/>
      <c r="B41" s="65"/>
      <c r="C41" s="3" t="s">
        <v>5</v>
      </c>
      <c r="D41" s="6" t="s">
        <v>37</v>
      </c>
      <c r="E41" s="6" t="s">
        <v>64</v>
      </c>
      <c r="F41" s="6" t="s">
        <v>73</v>
      </c>
      <c r="G41" s="6" t="s">
        <v>73</v>
      </c>
      <c r="H41" s="38"/>
      <c r="I41" s="6"/>
      <c r="J41" s="18"/>
      <c r="K41" s="19"/>
    </row>
    <row r="42" spans="1:11" ht="12.75" customHeight="1">
      <c r="A42" s="67"/>
      <c r="B42" s="65"/>
      <c r="C42" s="3" t="s">
        <v>6</v>
      </c>
      <c r="D42" s="6" t="s">
        <v>29</v>
      </c>
      <c r="E42" s="6" t="s">
        <v>29</v>
      </c>
      <c r="F42" s="6" t="s">
        <v>29</v>
      </c>
      <c r="G42" s="6" t="s">
        <v>29</v>
      </c>
      <c r="H42" s="38"/>
      <c r="I42" s="6"/>
      <c r="J42" s="18"/>
      <c r="K42" s="19"/>
    </row>
    <row r="43" spans="1:11" s="5" customFormat="1" ht="12.75" customHeight="1">
      <c r="A43" s="67"/>
      <c r="B43" s="65"/>
      <c r="C43" s="3" t="s">
        <v>7</v>
      </c>
      <c r="D43" s="6" t="s">
        <v>27</v>
      </c>
      <c r="E43" s="6" t="s">
        <v>27</v>
      </c>
      <c r="F43" s="6" t="s">
        <v>27</v>
      </c>
      <c r="G43" s="6" t="s">
        <v>27</v>
      </c>
      <c r="H43" s="38"/>
      <c r="I43" s="6"/>
      <c r="J43" s="18"/>
      <c r="K43" s="19"/>
    </row>
    <row r="44" spans="1:11" s="10" customFormat="1" ht="12.75">
      <c r="A44" s="20"/>
      <c r="B44" s="4"/>
      <c r="C44" s="1"/>
      <c r="D44" s="21"/>
      <c r="E44" s="22"/>
      <c r="F44" s="21"/>
      <c r="G44" s="28"/>
      <c r="H44" s="27"/>
      <c r="I44" s="27"/>
      <c r="J44" s="18"/>
      <c r="K44" s="19"/>
    </row>
    <row r="45" spans="1:11" s="13" customFormat="1" ht="12.75">
      <c r="A45" s="4"/>
      <c r="B45" s="4"/>
      <c r="C45" s="1"/>
      <c r="D45" s="1"/>
      <c r="E45" s="1"/>
      <c r="F45" s="1"/>
      <c r="G45" s="1"/>
      <c r="H45" s="1"/>
      <c r="I45" s="1"/>
      <c r="J45"/>
      <c r="K45" s="10"/>
    </row>
    <row r="46" ht="11.25" customHeight="1"/>
    <row r="48" ht="12.75">
      <c r="L48" s="10"/>
    </row>
  </sheetData>
  <sheetProtection/>
  <mergeCells count="11">
    <mergeCell ref="B39:B43"/>
    <mergeCell ref="B36:B38"/>
    <mergeCell ref="A36:A43"/>
    <mergeCell ref="A34:K35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74">
      <selection activeCell="F77" sqref="F77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7" t="s">
        <v>23</v>
      </c>
      <c r="B1" s="87"/>
      <c r="C1" s="87"/>
      <c r="D1" s="87"/>
      <c r="E1" s="87"/>
      <c r="F1" s="87"/>
    </row>
    <row r="2" spans="1:6" ht="12.75">
      <c r="A2" s="88">
        <v>45166</v>
      </c>
      <c r="B2" s="89"/>
      <c r="C2" s="89"/>
      <c r="D2" s="88">
        <v>45166</v>
      </c>
      <c r="E2" s="89"/>
      <c r="F2" s="89"/>
    </row>
    <row r="3" spans="1:6" ht="12.75">
      <c r="A3" s="89" t="s">
        <v>17</v>
      </c>
      <c r="B3" s="89"/>
      <c r="C3" s="89"/>
      <c r="D3" s="89" t="s">
        <v>18</v>
      </c>
      <c r="E3" s="89"/>
      <c r="F3" s="89"/>
    </row>
    <row r="4" spans="1:6" ht="12.75">
      <c r="A4" s="39" t="s">
        <v>30</v>
      </c>
      <c r="B4" s="39" t="s">
        <v>20</v>
      </c>
      <c r="C4" s="39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3" t="s">
        <v>33</v>
      </c>
      <c r="B5" s="3">
        <v>62</v>
      </c>
      <c r="C5" s="3">
        <f aca="true" t="shared" si="0" ref="C5:C15">ABS(72-B5)</f>
        <v>10</v>
      </c>
      <c r="D5" s="3" t="s">
        <v>33</v>
      </c>
      <c r="E5" s="43">
        <v>55</v>
      </c>
      <c r="F5" s="42">
        <f aca="true" t="shared" si="1" ref="F5:F15">ABS(61-E5)</f>
        <v>6</v>
      </c>
    </row>
    <row r="6" spans="1:6" ht="15">
      <c r="A6" s="3" t="s">
        <v>31</v>
      </c>
      <c r="B6" s="3">
        <v>82</v>
      </c>
      <c r="C6" s="3">
        <f t="shared" si="0"/>
        <v>10</v>
      </c>
      <c r="D6" s="3" t="s">
        <v>43</v>
      </c>
      <c r="E6" s="48">
        <v>54</v>
      </c>
      <c r="F6" s="42">
        <f t="shared" si="1"/>
        <v>7</v>
      </c>
    </row>
    <row r="7" spans="1:11" ht="15">
      <c r="A7" s="3" t="s">
        <v>36</v>
      </c>
      <c r="B7" s="3">
        <v>83</v>
      </c>
      <c r="C7" s="3">
        <f t="shared" si="0"/>
        <v>11</v>
      </c>
      <c r="D7" s="3" t="s">
        <v>40</v>
      </c>
      <c r="E7" s="48">
        <v>53</v>
      </c>
      <c r="F7" s="42">
        <f t="shared" si="1"/>
        <v>8</v>
      </c>
      <c r="K7" s="29"/>
    </row>
    <row r="8" spans="1:11" ht="15">
      <c r="A8" s="3" t="s">
        <v>38</v>
      </c>
      <c r="B8" s="3">
        <v>89</v>
      </c>
      <c r="C8" s="3">
        <f t="shared" si="0"/>
        <v>17</v>
      </c>
      <c r="D8" s="3" t="s">
        <v>32</v>
      </c>
      <c r="E8" s="48">
        <v>42</v>
      </c>
      <c r="F8" s="42">
        <f t="shared" si="1"/>
        <v>19</v>
      </c>
      <c r="K8" s="29"/>
    </row>
    <row r="9" spans="1:11" ht="15">
      <c r="A9" s="3" t="s">
        <v>40</v>
      </c>
      <c r="B9" s="3">
        <v>49</v>
      </c>
      <c r="C9" s="3">
        <f t="shared" si="0"/>
        <v>23</v>
      </c>
      <c r="D9" s="3" t="s">
        <v>41</v>
      </c>
      <c r="E9" s="48">
        <v>42</v>
      </c>
      <c r="F9" s="42">
        <f t="shared" si="1"/>
        <v>19</v>
      </c>
      <c r="K9" s="29"/>
    </row>
    <row r="10" spans="1:11" ht="15">
      <c r="A10" s="3" t="s">
        <v>32</v>
      </c>
      <c r="B10" s="3">
        <v>42</v>
      </c>
      <c r="C10" s="3">
        <f t="shared" si="0"/>
        <v>30</v>
      </c>
      <c r="D10" s="3" t="s">
        <v>39</v>
      </c>
      <c r="E10" s="48">
        <v>28</v>
      </c>
      <c r="F10" s="42">
        <f t="shared" si="1"/>
        <v>33</v>
      </c>
      <c r="K10" s="29"/>
    </row>
    <row r="11" spans="1:11" ht="15">
      <c r="A11" s="3" t="s">
        <v>43</v>
      </c>
      <c r="B11" s="3">
        <v>42</v>
      </c>
      <c r="C11" s="3">
        <f t="shared" si="0"/>
        <v>30</v>
      </c>
      <c r="D11" s="3" t="s">
        <v>36</v>
      </c>
      <c r="E11" s="48">
        <v>102</v>
      </c>
      <c r="F11" s="42">
        <f t="shared" si="1"/>
        <v>41</v>
      </c>
      <c r="K11" s="29"/>
    </row>
    <row r="12" spans="1:11" ht="15">
      <c r="A12" s="3" t="s">
        <v>39</v>
      </c>
      <c r="B12" s="3">
        <v>7</v>
      </c>
      <c r="C12" s="3">
        <f t="shared" si="0"/>
        <v>65</v>
      </c>
      <c r="D12" s="3" t="s">
        <v>31</v>
      </c>
      <c r="E12" s="48">
        <v>19</v>
      </c>
      <c r="F12" s="42">
        <f t="shared" si="1"/>
        <v>42</v>
      </c>
      <c r="K12" s="29"/>
    </row>
    <row r="13" spans="1:11" ht="15">
      <c r="A13" s="3" t="s">
        <v>41</v>
      </c>
      <c r="B13" s="3">
        <v>0</v>
      </c>
      <c r="C13" s="3">
        <f t="shared" si="0"/>
        <v>72</v>
      </c>
      <c r="D13" s="3" t="s">
        <v>38</v>
      </c>
      <c r="E13" s="48">
        <v>107</v>
      </c>
      <c r="F13" s="42">
        <f t="shared" si="1"/>
        <v>46</v>
      </c>
      <c r="K13" s="29"/>
    </row>
    <row r="14" spans="1:11" ht="15">
      <c r="A14" s="3" t="s">
        <v>42</v>
      </c>
      <c r="B14" s="3">
        <v>0</v>
      </c>
      <c r="C14" s="3">
        <f t="shared" si="0"/>
        <v>72</v>
      </c>
      <c r="D14" s="3" t="s">
        <v>35</v>
      </c>
      <c r="E14" s="48">
        <v>138</v>
      </c>
      <c r="F14" s="42">
        <f t="shared" si="1"/>
        <v>77</v>
      </c>
      <c r="K14" s="29"/>
    </row>
    <row r="15" spans="1:11" ht="15">
      <c r="A15" s="3" t="s">
        <v>35</v>
      </c>
      <c r="B15" s="3">
        <v>220</v>
      </c>
      <c r="C15" s="3">
        <f t="shared" si="0"/>
        <v>148</v>
      </c>
      <c r="D15" s="3" t="s">
        <v>42</v>
      </c>
      <c r="E15" s="48">
        <v>150</v>
      </c>
      <c r="F15" s="42">
        <f t="shared" si="1"/>
        <v>89</v>
      </c>
      <c r="K15" s="29"/>
    </row>
    <row r="16" spans="1:11" ht="15">
      <c r="A16" s="3"/>
      <c r="B16" s="3"/>
      <c r="C16" s="3"/>
      <c r="D16" s="3"/>
      <c r="E16" s="48"/>
      <c r="F16" s="47"/>
      <c r="K16" s="29"/>
    </row>
    <row r="17" spans="1:11" ht="15">
      <c r="A17" s="46"/>
      <c r="B17" s="48"/>
      <c r="C17" s="47"/>
      <c r="D17" s="46"/>
      <c r="E17" s="48"/>
      <c r="F17" s="47"/>
      <c r="K17" s="29"/>
    </row>
    <row r="18" spans="1:11" ht="15">
      <c r="A18" s="39"/>
      <c r="B18" s="35"/>
      <c r="C18" s="42"/>
      <c r="D18" s="39"/>
      <c r="E18" s="43"/>
      <c r="F18" s="42"/>
      <c r="K18" s="29"/>
    </row>
    <row r="19" spans="1:6" ht="12.75" customHeight="1">
      <c r="A19" s="90" t="s">
        <v>22</v>
      </c>
      <c r="B19" s="91"/>
      <c r="C19" s="91"/>
      <c r="D19" s="91"/>
      <c r="E19" s="91"/>
      <c r="F19" s="92"/>
    </row>
    <row r="20" spans="1:6" ht="12.75">
      <c r="A20" s="75" t="s">
        <v>24</v>
      </c>
      <c r="B20" s="76"/>
      <c r="C20" s="77"/>
      <c r="D20" s="75" t="s">
        <v>25</v>
      </c>
      <c r="E20" s="76"/>
      <c r="F20" s="77"/>
    </row>
    <row r="21" spans="1:6" ht="12.75">
      <c r="A21" s="78"/>
      <c r="B21" s="79"/>
      <c r="C21" s="80"/>
      <c r="D21" s="78"/>
      <c r="E21" s="79"/>
      <c r="F21" s="80"/>
    </row>
    <row r="22" spans="1:6" ht="12.75">
      <c r="A22" s="81" t="s">
        <v>44</v>
      </c>
      <c r="B22" s="82"/>
      <c r="C22" s="83"/>
      <c r="D22" s="81" t="s">
        <v>46</v>
      </c>
      <c r="E22" s="82"/>
      <c r="F22" s="83"/>
    </row>
    <row r="23" spans="1:6" ht="39.75" customHeight="1">
      <c r="A23" s="84"/>
      <c r="B23" s="85"/>
      <c r="C23" s="86"/>
      <c r="D23" s="84"/>
      <c r="E23" s="85"/>
      <c r="F23" s="86"/>
    </row>
    <row r="24" spans="1:6" ht="12.75">
      <c r="A24" s="87" t="s">
        <v>23</v>
      </c>
      <c r="B24" s="87"/>
      <c r="C24" s="87"/>
      <c r="D24" s="87"/>
      <c r="E24" s="87"/>
      <c r="F24" s="87"/>
    </row>
    <row r="25" spans="1:6" ht="12.75">
      <c r="A25" s="88">
        <v>45173</v>
      </c>
      <c r="B25" s="89"/>
      <c r="C25" s="89"/>
      <c r="D25" s="88">
        <v>45173</v>
      </c>
      <c r="E25" s="89"/>
      <c r="F25" s="89"/>
    </row>
    <row r="26" spans="1:6" ht="12.75">
      <c r="A26" s="89" t="s">
        <v>17</v>
      </c>
      <c r="B26" s="89"/>
      <c r="C26" s="89"/>
      <c r="D26" s="89" t="s">
        <v>18</v>
      </c>
      <c r="E26" s="89"/>
      <c r="F26" s="89"/>
    </row>
    <row r="27" spans="1:6" ht="12.75">
      <c r="A27" s="39" t="s">
        <v>30</v>
      </c>
      <c r="B27" s="39" t="s">
        <v>20</v>
      </c>
      <c r="C27" s="39" t="s">
        <v>21</v>
      </c>
      <c r="D27" s="30" t="s">
        <v>30</v>
      </c>
      <c r="E27" s="30" t="s">
        <v>20</v>
      </c>
      <c r="F27" s="30" t="s">
        <v>21</v>
      </c>
    </row>
    <row r="28" spans="1:6" ht="15">
      <c r="A28" s="3" t="s">
        <v>33</v>
      </c>
      <c r="B28" s="3">
        <v>150</v>
      </c>
      <c r="C28" s="3">
        <f aca="true" t="shared" si="2" ref="C28:C43">ABS(150-B28)</f>
        <v>0</v>
      </c>
      <c r="D28" s="3" t="s">
        <v>33</v>
      </c>
      <c r="E28" s="43">
        <v>27</v>
      </c>
      <c r="F28" s="42">
        <f aca="true" t="shared" si="3" ref="F28:F43">ABS(65-E28)</f>
        <v>38</v>
      </c>
    </row>
    <row r="29" spans="1:6" ht="15">
      <c r="A29" s="3" t="s">
        <v>39</v>
      </c>
      <c r="B29" s="3">
        <v>164</v>
      </c>
      <c r="C29" s="3">
        <f t="shared" si="2"/>
        <v>14</v>
      </c>
      <c r="D29" s="3" t="s">
        <v>39</v>
      </c>
      <c r="E29" s="48">
        <v>64</v>
      </c>
      <c r="F29" s="42">
        <f t="shared" si="3"/>
        <v>1</v>
      </c>
    </row>
    <row r="30" spans="1:6" ht="15">
      <c r="A30" s="39" t="s">
        <v>53</v>
      </c>
      <c r="B30" s="35">
        <v>135</v>
      </c>
      <c r="C30" s="3">
        <f t="shared" si="2"/>
        <v>15</v>
      </c>
      <c r="D30" s="39" t="s">
        <v>53</v>
      </c>
      <c r="E30" s="48">
        <v>40</v>
      </c>
      <c r="F30" s="42">
        <f t="shared" si="3"/>
        <v>25</v>
      </c>
    </row>
    <row r="31" spans="1:6" ht="15">
      <c r="A31" s="3" t="s">
        <v>35</v>
      </c>
      <c r="B31" s="3">
        <v>110</v>
      </c>
      <c r="C31" s="3">
        <f t="shared" si="2"/>
        <v>40</v>
      </c>
      <c r="D31" s="3" t="s">
        <v>35</v>
      </c>
      <c r="E31" s="48">
        <v>44</v>
      </c>
      <c r="F31" s="42">
        <f t="shared" si="3"/>
        <v>21</v>
      </c>
    </row>
    <row r="32" spans="1:6" ht="15">
      <c r="A32" s="3" t="s">
        <v>49</v>
      </c>
      <c r="B32" s="3">
        <v>100</v>
      </c>
      <c r="C32" s="3">
        <f t="shared" si="2"/>
        <v>50</v>
      </c>
      <c r="D32" s="3" t="s">
        <v>49</v>
      </c>
      <c r="E32" s="48">
        <v>47</v>
      </c>
      <c r="F32" s="42">
        <f t="shared" si="3"/>
        <v>18</v>
      </c>
    </row>
    <row r="33" spans="1:6" ht="15">
      <c r="A33" s="46" t="s">
        <v>52</v>
      </c>
      <c r="B33" s="48">
        <v>72</v>
      </c>
      <c r="C33" s="3">
        <f t="shared" si="2"/>
        <v>78</v>
      </c>
      <c r="D33" s="46" t="s">
        <v>52</v>
      </c>
      <c r="E33" s="48">
        <v>52</v>
      </c>
      <c r="F33" s="42">
        <f t="shared" si="3"/>
        <v>13</v>
      </c>
    </row>
    <row r="34" spans="1:6" ht="15">
      <c r="A34" s="3" t="s">
        <v>36</v>
      </c>
      <c r="B34" s="3">
        <v>237</v>
      </c>
      <c r="C34" s="3">
        <f t="shared" si="2"/>
        <v>87</v>
      </c>
      <c r="D34" s="3" t="s">
        <v>36</v>
      </c>
      <c r="E34" s="48">
        <v>68</v>
      </c>
      <c r="F34" s="42">
        <f t="shared" si="3"/>
        <v>3</v>
      </c>
    </row>
    <row r="35" spans="1:6" ht="15">
      <c r="A35" s="3" t="s">
        <v>57</v>
      </c>
      <c r="B35" s="3">
        <v>43</v>
      </c>
      <c r="C35" s="3">
        <f t="shared" si="2"/>
        <v>107</v>
      </c>
      <c r="D35" s="3" t="s">
        <v>56</v>
      </c>
      <c r="E35" s="48">
        <v>59</v>
      </c>
      <c r="F35" s="42">
        <f t="shared" si="3"/>
        <v>6</v>
      </c>
    </row>
    <row r="36" spans="1:6" ht="15">
      <c r="A36" s="3" t="s">
        <v>55</v>
      </c>
      <c r="B36" s="3">
        <v>25</v>
      </c>
      <c r="C36" s="3">
        <f t="shared" si="2"/>
        <v>125</v>
      </c>
      <c r="D36" s="3" t="s">
        <v>55</v>
      </c>
      <c r="E36" s="48">
        <v>40</v>
      </c>
      <c r="F36" s="42">
        <f t="shared" si="3"/>
        <v>25</v>
      </c>
    </row>
    <row r="37" spans="1:6" ht="15">
      <c r="A37" s="3" t="s">
        <v>47</v>
      </c>
      <c r="B37" s="3">
        <v>17</v>
      </c>
      <c r="C37" s="3">
        <f t="shared" si="2"/>
        <v>133</v>
      </c>
      <c r="D37" s="3" t="s">
        <v>47</v>
      </c>
      <c r="E37" s="48">
        <v>67</v>
      </c>
      <c r="F37" s="42">
        <f t="shared" si="3"/>
        <v>2</v>
      </c>
    </row>
    <row r="38" spans="1:6" ht="15">
      <c r="A38" s="3" t="s">
        <v>31</v>
      </c>
      <c r="B38" s="3">
        <v>13</v>
      </c>
      <c r="C38" s="3">
        <f t="shared" si="2"/>
        <v>137</v>
      </c>
      <c r="D38" s="3" t="s">
        <v>31</v>
      </c>
      <c r="E38" s="48">
        <v>65</v>
      </c>
      <c r="F38" s="42">
        <f t="shared" si="3"/>
        <v>0</v>
      </c>
    </row>
    <row r="39" spans="1:6" ht="15">
      <c r="A39" s="3" t="s">
        <v>54</v>
      </c>
      <c r="B39" s="3">
        <v>0</v>
      </c>
      <c r="C39" s="3">
        <f t="shared" si="2"/>
        <v>150</v>
      </c>
      <c r="D39" s="3" t="s">
        <v>54</v>
      </c>
      <c r="E39" s="48">
        <v>0</v>
      </c>
      <c r="F39" s="42">
        <f t="shared" si="3"/>
        <v>65</v>
      </c>
    </row>
    <row r="40" spans="1:6" ht="15">
      <c r="A40" s="3" t="s">
        <v>48</v>
      </c>
      <c r="B40" s="3">
        <v>382</v>
      </c>
      <c r="C40" s="3">
        <f t="shared" si="2"/>
        <v>232</v>
      </c>
      <c r="D40" s="3" t="s">
        <v>48</v>
      </c>
      <c r="E40" s="48">
        <v>53</v>
      </c>
      <c r="F40" s="42">
        <f t="shared" si="3"/>
        <v>12</v>
      </c>
    </row>
    <row r="41" spans="1:6" ht="15">
      <c r="A41" s="3" t="s">
        <v>50</v>
      </c>
      <c r="B41" s="3">
        <v>762</v>
      </c>
      <c r="C41" s="3">
        <f t="shared" si="2"/>
        <v>612</v>
      </c>
      <c r="D41" s="3" t="s">
        <v>50</v>
      </c>
      <c r="E41" s="48">
        <v>35</v>
      </c>
      <c r="F41" s="42">
        <f t="shared" si="3"/>
        <v>30</v>
      </c>
    </row>
    <row r="42" spans="1:6" ht="15">
      <c r="A42" s="3" t="s">
        <v>32</v>
      </c>
      <c r="B42" s="3">
        <v>840</v>
      </c>
      <c r="C42" s="3">
        <f t="shared" si="2"/>
        <v>690</v>
      </c>
      <c r="D42" s="3" t="s">
        <v>32</v>
      </c>
      <c r="E42" s="48">
        <v>33</v>
      </c>
      <c r="F42" s="42">
        <f t="shared" si="3"/>
        <v>32</v>
      </c>
    </row>
    <row r="43" spans="1:6" ht="15">
      <c r="A43" s="3" t="s">
        <v>51</v>
      </c>
      <c r="B43" s="3">
        <v>2000</v>
      </c>
      <c r="C43" s="3">
        <f t="shared" si="2"/>
        <v>1850</v>
      </c>
      <c r="D43" s="3" t="s">
        <v>51</v>
      </c>
      <c r="E43" s="43">
        <v>29</v>
      </c>
      <c r="F43" s="42">
        <f t="shared" si="3"/>
        <v>36</v>
      </c>
    </row>
    <row r="44" spans="1:6" ht="12.75">
      <c r="A44" s="90" t="s">
        <v>22</v>
      </c>
      <c r="B44" s="91"/>
      <c r="C44" s="91"/>
      <c r="D44" s="91"/>
      <c r="E44" s="91"/>
      <c r="F44" s="92"/>
    </row>
    <row r="45" spans="1:6" ht="12.75">
      <c r="A45" s="75" t="s">
        <v>24</v>
      </c>
      <c r="B45" s="76"/>
      <c r="C45" s="77"/>
      <c r="D45" s="75" t="s">
        <v>25</v>
      </c>
      <c r="E45" s="76"/>
      <c r="F45" s="77"/>
    </row>
    <row r="46" spans="1:6" ht="12.75">
      <c r="A46" s="78"/>
      <c r="B46" s="79"/>
      <c r="C46" s="80"/>
      <c r="D46" s="78"/>
      <c r="E46" s="79"/>
      <c r="F46" s="80"/>
    </row>
    <row r="47" spans="1:6" ht="12.75">
      <c r="A47" s="81" t="s">
        <v>44</v>
      </c>
      <c r="B47" s="82"/>
      <c r="C47" s="83"/>
      <c r="D47" s="81" t="s">
        <v>46</v>
      </c>
      <c r="E47" s="82"/>
      <c r="F47" s="83"/>
    </row>
    <row r="48" spans="1:6" ht="12.75">
      <c r="A48" s="84"/>
      <c r="B48" s="85"/>
      <c r="C48" s="86"/>
      <c r="D48" s="84"/>
      <c r="E48" s="85"/>
      <c r="F48" s="86"/>
    </row>
    <row r="49" spans="1:6" ht="12.75">
      <c r="A49" s="87" t="s">
        <v>23</v>
      </c>
      <c r="B49" s="87"/>
      <c r="C49" s="87"/>
      <c r="D49" s="87"/>
      <c r="E49" s="87"/>
      <c r="F49" s="87"/>
    </row>
    <row r="50" spans="1:6" ht="12.75">
      <c r="A50" s="88">
        <v>45173</v>
      </c>
      <c r="B50" s="89"/>
      <c r="C50" s="89"/>
      <c r="D50" s="88">
        <v>45173</v>
      </c>
      <c r="E50" s="89"/>
      <c r="F50" s="89"/>
    </row>
    <row r="51" spans="1:6" ht="12.75">
      <c r="A51" s="89" t="s">
        <v>17</v>
      </c>
      <c r="B51" s="89"/>
      <c r="C51" s="89"/>
      <c r="D51" s="89" t="s">
        <v>18</v>
      </c>
      <c r="E51" s="89"/>
      <c r="F51" s="89"/>
    </row>
    <row r="52" spans="1:6" ht="12.75">
      <c r="A52" s="49" t="s">
        <v>30</v>
      </c>
      <c r="B52" s="49" t="s">
        <v>20</v>
      </c>
      <c r="C52" s="49" t="s">
        <v>21</v>
      </c>
      <c r="D52" s="30" t="s">
        <v>30</v>
      </c>
      <c r="E52" s="30" t="s">
        <v>20</v>
      </c>
      <c r="F52" s="30" t="s">
        <v>21</v>
      </c>
    </row>
    <row r="53" spans="1:6" ht="15">
      <c r="A53" s="50" t="s">
        <v>69</v>
      </c>
      <c r="B53" s="50">
        <v>1988</v>
      </c>
      <c r="C53" s="50">
        <f aca="true" t="shared" si="4" ref="C53:C66">ABS(1988-B53)</f>
        <v>0</v>
      </c>
      <c r="D53" s="50" t="s">
        <v>66</v>
      </c>
      <c r="E53" s="48">
        <v>13</v>
      </c>
      <c r="F53" s="42">
        <f aca="true" t="shared" si="5" ref="F53:F66">ABS(11-E53)</f>
        <v>2</v>
      </c>
    </row>
    <row r="54" spans="1:6" ht="15">
      <c r="A54" s="50" t="s">
        <v>36</v>
      </c>
      <c r="B54" s="50">
        <v>1987</v>
      </c>
      <c r="C54" s="50">
        <f t="shared" si="4"/>
        <v>1</v>
      </c>
      <c r="D54" s="50" t="s">
        <v>68</v>
      </c>
      <c r="E54" s="48">
        <v>8</v>
      </c>
      <c r="F54" s="42">
        <f t="shared" si="5"/>
        <v>3</v>
      </c>
    </row>
    <row r="55" spans="1:6" ht="15">
      <c r="A55" s="50" t="s">
        <v>35</v>
      </c>
      <c r="B55" s="50">
        <v>1986</v>
      </c>
      <c r="C55" s="50">
        <f t="shared" si="4"/>
        <v>2</v>
      </c>
      <c r="D55" s="50" t="s">
        <v>54</v>
      </c>
      <c r="E55" s="48">
        <v>8</v>
      </c>
      <c r="F55" s="42">
        <f t="shared" si="5"/>
        <v>3</v>
      </c>
    </row>
    <row r="56" spans="1:6" ht="15">
      <c r="A56" s="50" t="s">
        <v>65</v>
      </c>
      <c r="B56" s="50">
        <v>1983</v>
      </c>
      <c r="C56" s="50">
        <f t="shared" si="4"/>
        <v>5</v>
      </c>
      <c r="D56" s="50" t="s">
        <v>35</v>
      </c>
      <c r="E56" s="48">
        <v>15</v>
      </c>
      <c r="F56" s="42">
        <f t="shared" si="5"/>
        <v>4</v>
      </c>
    </row>
    <row r="57" spans="1:6" ht="15">
      <c r="A57" s="50" t="s">
        <v>68</v>
      </c>
      <c r="B57" s="50">
        <v>1982</v>
      </c>
      <c r="C57" s="50">
        <f t="shared" si="4"/>
        <v>6</v>
      </c>
      <c r="D57" s="49" t="s">
        <v>67</v>
      </c>
      <c r="E57" s="48">
        <v>21</v>
      </c>
      <c r="F57" s="42">
        <f t="shared" si="5"/>
        <v>10</v>
      </c>
    </row>
    <row r="58" spans="1:6" ht="15">
      <c r="A58" s="50" t="s">
        <v>33</v>
      </c>
      <c r="B58" s="50">
        <v>1979</v>
      </c>
      <c r="C58" s="50">
        <f t="shared" si="4"/>
        <v>9</v>
      </c>
      <c r="D58" s="50" t="s">
        <v>65</v>
      </c>
      <c r="E58" s="48">
        <v>0</v>
      </c>
      <c r="F58" s="42">
        <f t="shared" si="5"/>
        <v>11</v>
      </c>
    </row>
    <row r="59" spans="1:6" ht="15">
      <c r="A59" s="50" t="s">
        <v>48</v>
      </c>
      <c r="B59" s="50">
        <v>1979</v>
      </c>
      <c r="C59" s="50">
        <f t="shared" si="4"/>
        <v>9</v>
      </c>
      <c r="D59" s="50" t="s">
        <v>36</v>
      </c>
      <c r="E59" s="48">
        <v>23</v>
      </c>
      <c r="F59" s="42">
        <f t="shared" si="5"/>
        <v>12</v>
      </c>
    </row>
    <row r="60" spans="1:6" ht="15">
      <c r="A60" s="50" t="s">
        <v>39</v>
      </c>
      <c r="B60" s="50">
        <v>1978</v>
      </c>
      <c r="C60" s="50">
        <f t="shared" si="4"/>
        <v>10</v>
      </c>
      <c r="D60" s="51" t="s">
        <v>52</v>
      </c>
      <c r="E60" s="48">
        <v>26</v>
      </c>
      <c r="F60" s="42">
        <f t="shared" si="5"/>
        <v>15</v>
      </c>
    </row>
    <row r="61" spans="1:6" ht="15">
      <c r="A61" s="50" t="s">
        <v>66</v>
      </c>
      <c r="B61" s="50">
        <v>1976</v>
      </c>
      <c r="C61" s="50">
        <f t="shared" si="4"/>
        <v>12</v>
      </c>
      <c r="D61" s="50" t="s">
        <v>48</v>
      </c>
      <c r="E61" s="48">
        <v>27</v>
      </c>
      <c r="F61" s="42">
        <f t="shared" si="5"/>
        <v>16</v>
      </c>
    </row>
    <row r="62" spans="1:6" ht="15">
      <c r="A62" s="50" t="s">
        <v>31</v>
      </c>
      <c r="B62" s="50">
        <v>1976</v>
      </c>
      <c r="C62" s="50">
        <f t="shared" si="4"/>
        <v>12</v>
      </c>
      <c r="D62" s="50" t="s">
        <v>33</v>
      </c>
      <c r="E62" s="48">
        <v>47</v>
      </c>
      <c r="F62" s="42">
        <f t="shared" si="5"/>
        <v>36</v>
      </c>
    </row>
    <row r="63" spans="1:6" ht="15">
      <c r="A63" s="49" t="s">
        <v>67</v>
      </c>
      <c r="B63" s="49">
        <v>1972</v>
      </c>
      <c r="C63" s="50">
        <f t="shared" si="4"/>
        <v>16</v>
      </c>
      <c r="D63" s="50" t="s">
        <v>69</v>
      </c>
      <c r="E63" s="43">
        <v>145</v>
      </c>
      <c r="F63" s="42">
        <f t="shared" si="5"/>
        <v>134</v>
      </c>
    </row>
    <row r="64" spans="1:6" ht="15">
      <c r="A64" s="50" t="s">
        <v>32</v>
      </c>
      <c r="B64" s="50">
        <v>1965</v>
      </c>
      <c r="C64" s="50">
        <f t="shared" si="4"/>
        <v>23</v>
      </c>
      <c r="D64" s="50" t="s">
        <v>31</v>
      </c>
      <c r="E64" s="48">
        <v>171</v>
      </c>
      <c r="F64" s="42">
        <f t="shared" si="5"/>
        <v>160</v>
      </c>
    </row>
    <row r="65" spans="1:6" ht="15">
      <c r="A65" s="51" t="s">
        <v>52</v>
      </c>
      <c r="B65" s="52">
        <v>1957</v>
      </c>
      <c r="C65" s="50">
        <f t="shared" si="4"/>
        <v>31</v>
      </c>
      <c r="D65" s="50" t="s">
        <v>32</v>
      </c>
      <c r="E65" s="48">
        <v>266</v>
      </c>
      <c r="F65" s="42">
        <f t="shared" si="5"/>
        <v>255</v>
      </c>
    </row>
    <row r="66" spans="1:6" ht="15">
      <c r="A66" s="50" t="s">
        <v>54</v>
      </c>
      <c r="B66" s="50">
        <v>0</v>
      </c>
      <c r="C66" s="50">
        <f t="shared" si="4"/>
        <v>1988</v>
      </c>
      <c r="D66" s="50" t="s">
        <v>39</v>
      </c>
      <c r="E66" s="48">
        <v>286</v>
      </c>
      <c r="F66" s="42">
        <f t="shared" si="5"/>
        <v>275</v>
      </c>
    </row>
    <row r="67" spans="1:6" ht="15">
      <c r="A67" s="50"/>
      <c r="B67" s="50"/>
      <c r="C67" s="50"/>
      <c r="D67" s="3"/>
      <c r="E67" s="48"/>
      <c r="F67" s="42"/>
    </row>
    <row r="68" spans="1:6" ht="15">
      <c r="A68" s="3"/>
      <c r="B68" s="3"/>
      <c r="C68" s="3"/>
      <c r="D68" s="3"/>
      <c r="E68" s="43"/>
      <c r="F68" s="42"/>
    </row>
    <row r="69" spans="1:6" ht="12.75">
      <c r="A69" s="90" t="s">
        <v>22</v>
      </c>
      <c r="B69" s="91"/>
      <c r="C69" s="91"/>
      <c r="D69" s="91"/>
      <c r="E69" s="91"/>
      <c r="F69" s="92"/>
    </row>
    <row r="70" spans="1:6" ht="12.75">
      <c r="A70" s="75" t="s">
        <v>24</v>
      </c>
      <c r="B70" s="76"/>
      <c r="C70" s="77"/>
      <c r="D70" s="75" t="s">
        <v>25</v>
      </c>
      <c r="E70" s="76"/>
      <c r="F70" s="77"/>
    </row>
    <row r="71" spans="1:6" ht="12.75">
      <c r="A71" s="78"/>
      <c r="B71" s="79"/>
      <c r="C71" s="80"/>
      <c r="D71" s="78"/>
      <c r="E71" s="79"/>
      <c r="F71" s="80"/>
    </row>
    <row r="72" spans="1:6" ht="12.75">
      <c r="A72" s="81" t="s">
        <v>71</v>
      </c>
      <c r="B72" s="82"/>
      <c r="C72" s="83"/>
      <c r="D72" s="81" t="s">
        <v>70</v>
      </c>
      <c r="E72" s="82"/>
      <c r="F72" s="83"/>
    </row>
    <row r="73" spans="1:6" ht="12.75">
      <c r="A73" s="84"/>
      <c r="B73" s="85"/>
      <c r="C73" s="86"/>
      <c r="D73" s="84"/>
      <c r="E73" s="85"/>
      <c r="F73" s="86"/>
    </row>
    <row r="74" spans="1:6" ht="12.75">
      <c r="A74" s="88">
        <v>45187</v>
      </c>
      <c r="B74" s="89"/>
      <c r="C74" s="89"/>
      <c r="D74" s="88">
        <v>45187</v>
      </c>
      <c r="E74" s="89"/>
      <c r="F74" s="89"/>
    </row>
    <row r="75" spans="1:6" ht="12.75">
      <c r="A75" s="89" t="s">
        <v>17</v>
      </c>
      <c r="B75" s="89"/>
      <c r="C75" s="89"/>
      <c r="D75" s="89" t="s">
        <v>18</v>
      </c>
      <c r="E75" s="89"/>
      <c r="F75" s="89"/>
    </row>
    <row r="76" spans="1:6" ht="12.75">
      <c r="A76" s="49" t="s">
        <v>30</v>
      </c>
      <c r="B76" s="49" t="s">
        <v>20</v>
      </c>
      <c r="C76" s="49" t="s">
        <v>21</v>
      </c>
      <c r="D76" s="30" t="s">
        <v>30</v>
      </c>
      <c r="E76" s="30" t="s">
        <v>20</v>
      </c>
      <c r="F76" s="30" t="s">
        <v>21</v>
      </c>
    </row>
    <row r="77" spans="1:6" ht="15">
      <c r="A77" s="93" t="s">
        <v>35</v>
      </c>
      <c r="B77" s="93">
        <v>51.9</v>
      </c>
      <c r="C77" s="93">
        <f>ABS(51.65-B77)</f>
        <v>0.25</v>
      </c>
      <c r="D77" s="49" t="s">
        <v>77</v>
      </c>
      <c r="E77" s="48">
        <v>350</v>
      </c>
      <c r="F77" s="42">
        <f>ABS(351-E77)</f>
        <v>1</v>
      </c>
    </row>
    <row r="78" spans="1:6" ht="15">
      <c r="A78" s="50" t="s">
        <v>32</v>
      </c>
      <c r="B78" s="50">
        <v>52.42</v>
      </c>
      <c r="C78" s="50">
        <f>ABS(51.65-B78)</f>
        <v>0.7700000000000031</v>
      </c>
      <c r="D78" s="93" t="s">
        <v>69</v>
      </c>
      <c r="E78" s="94">
        <v>350</v>
      </c>
      <c r="F78" s="95">
        <f>ABS(351-E78)</f>
        <v>1</v>
      </c>
    </row>
    <row r="79" spans="1:6" ht="15">
      <c r="A79" s="50" t="s">
        <v>78</v>
      </c>
      <c r="B79" s="50">
        <v>49.69</v>
      </c>
      <c r="C79" s="50">
        <f>ABS(51.65-B79)</f>
        <v>1.9600000000000009</v>
      </c>
      <c r="D79" s="50" t="s">
        <v>35</v>
      </c>
      <c r="E79" s="48">
        <v>340</v>
      </c>
      <c r="F79" s="42">
        <f>ABS(351-E79)</f>
        <v>11</v>
      </c>
    </row>
    <row r="80" spans="1:6" ht="15">
      <c r="A80" s="49" t="s">
        <v>77</v>
      </c>
      <c r="B80" s="49">
        <v>48.5</v>
      </c>
      <c r="C80" s="50">
        <f>ABS(51.65-B80)</f>
        <v>3.1499999999999986</v>
      </c>
      <c r="D80" s="50" t="s">
        <v>78</v>
      </c>
      <c r="E80" s="48">
        <v>320</v>
      </c>
      <c r="F80" s="42">
        <f>ABS(351-E80)</f>
        <v>31</v>
      </c>
    </row>
    <row r="81" spans="1:6" ht="15">
      <c r="A81" s="50" t="s">
        <v>48</v>
      </c>
      <c r="B81" s="50">
        <v>48.25</v>
      </c>
      <c r="C81" s="50">
        <f>ABS(51.65-B81)</f>
        <v>3.3999999999999986</v>
      </c>
      <c r="D81" s="50" t="s">
        <v>31</v>
      </c>
      <c r="E81" s="48">
        <v>320</v>
      </c>
      <c r="F81" s="42">
        <f>ABS(351-E81)</f>
        <v>31</v>
      </c>
    </row>
    <row r="82" spans="1:6" ht="15">
      <c r="A82" s="50" t="s">
        <v>33</v>
      </c>
      <c r="B82" s="50">
        <v>47</v>
      </c>
      <c r="C82" s="50">
        <f>ABS(51.65-B82)</f>
        <v>4.649999999999999</v>
      </c>
      <c r="D82" s="50" t="s">
        <v>80</v>
      </c>
      <c r="E82" s="48">
        <v>400</v>
      </c>
      <c r="F82" s="42">
        <f>ABS(351-E82)</f>
        <v>49</v>
      </c>
    </row>
    <row r="83" spans="1:6" ht="15">
      <c r="A83" s="50" t="s">
        <v>39</v>
      </c>
      <c r="B83" s="50">
        <v>43.75</v>
      </c>
      <c r="C83" s="50">
        <f>ABS(51.65-B83)</f>
        <v>7.899999999999999</v>
      </c>
      <c r="D83" s="50" t="s">
        <v>48</v>
      </c>
      <c r="E83" s="48">
        <v>246</v>
      </c>
      <c r="F83" s="42">
        <f>ABS(351-E83)</f>
        <v>105</v>
      </c>
    </row>
    <row r="84" spans="1:6" ht="15">
      <c r="A84" s="51" t="s">
        <v>74</v>
      </c>
      <c r="B84" s="52">
        <v>38.9</v>
      </c>
      <c r="C84" s="50">
        <f>ABS(51.65-B84)</f>
        <v>12.75</v>
      </c>
      <c r="D84" s="50" t="s">
        <v>39</v>
      </c>
      <c r="E84" s="48">
        <v>461</v>
      </c>
      <c r="F84" s="42">
        <f>ABS(351-E84)</f>
        <v>110</v>
      </c>
    </row>
    <row r="85" spans="1:6" ht="15">
      <c r="A85" s="50" t="s">
        <v>31</v>
      </c>
      <c r="B85" s="50">
        <v>68.54</v>
      </c>
      <c r="C85" s="50">
        <f>ABS(51.65-B85)</f>
        <v>16.890000000000008</v>
      </c>
      <c r="D85" s="50" t="s">
        <v>75</v>
      </c>
      <c r="E85" s="48">
        <v>189</v>
      </c>
      <c r="F85" s="42">
        <f>ABS(351-E85)</f>
        <v>162</v>
      </c>
    </row>
    <row r="86" spans="1:6" ht="15">
      <c r="A86" s="50" t="s">
        <v>69</v>
      </c>
      <c r="B86" s="50">
        <v>2.34</v>
      </c>
      <c r="C86" s="50">
        <f>ABS(51.65-B86)</f>
        <v>49.31</v>
      </c>
      <c r="D86" s="50" t="s">
        <v>76</v>
      </c>
      <c r="E86" s="48">
        <v>134</v>
      </c>
      <c r="F86" s="42">
        <f>ABS(351-E86)</f>
        <v>217</v>
      </c>
    </row>
    <row r="87" spans="1:6" ht="15">
      <c r="A87" s="50" t="s">
        <v>79</v>
      </c>
      <c r="B87" s="50">
        <v>1.84</v>
      </c>
      <c r="C87" s="50">
        <f>ABS(51.65-B87)</f>
        <v>49.809999999999995</v>
      </c>
      <c r="D87" s="50" t="s">
        <v>32</v>
      </c>
      <c r="E87" s="48">
        <v>90</v>
      </c>
      <c r="F87" s="42">
        <f>ABS(351-E87)</f>
        <v>261</v>
      </c>
    </row>
    <row r="88" spans="1:6" ht="15">
      <c r="A88" s="50" t="s">
        <v>76</v>
      </c>
      <c r="B88" s="50">
        <v>1.63</v>
      </c>
      <c r="C88" s="50">
        <f>ABS(51.65-B88)</f>
        <v>50.019999999999996</v>
      </c>
      <c r="D88" s="50" t="s">
        <v>33</v>
      </c>
      <c r="E88" s="48">
        <v>40</v>
      </c>
      <c r="F88" s="42">
        <f>ABS(351-E88)</f>
        <v>311</v>
      </c>
    </row>
    <row r="89" spans="1:6" ht="15">
      <c r="A89" s="50" t="s">
        <v>75</v>
      </c>
      <c r="B89" s="50">
        <v>962</v>
      </c>
      <c r="C89" s="50">
        <f>ABS(51.65-B89)</f>
        <v>910.35</v>
      </c>
      <c r="D89" s="51" t="s">
        <v>74</v>
      </c>
      <c r="E89" s="48">
        <v>3</v>
      </c>
      <c r="F89" s="42">
        <f>ABS(351-E89)</f>
        <v>348</v>
      </c>
    </row>
    <row r="90" spans="1:6" ht="15">
      <c r="A90" s="50" t="s">
        <v>80</v>
      </c>
      <c r="B90" s="50">
        <v>3.33</v>
      </c>
      <c r="C90" s="50">
        <f>ABS(51.65-B90)</f>
        <v>48.32</v>
      </c>
      <c r="D90" s="50" t="s">
        <v>79</v>
      </c>
      <c r="E90" s="43">
        <v>0</v>
      </c>
      <c r="F90" s="42">
        <f>ABS(351-E90)</f>
        <v>351</v>
      </c>
    </row>
    <row r="91" spans="1:6" ht="15">
      <c r="A91" s="50"/>
      <c r="B91" s="50"/>
      <c r="C91" s="50"/>
      <c r="D91" s="3"/>
      <c r="E91" s="48"/>
      <c r="F91" s="42"/>
    </row>
    <row r="92" spans="1:6" ht="15">
      <c r="A92" s="3"/>
      <c r="B92" s="3"/>
      <c r="C92" s="3"/>
      <c r="D92" s="3"/>
      <c r="E92" s="43"/>
      <c r="F92" s="42"/>
    </row>
    <row r="93" spans="1:6" ht="12.75">
      <c r="A93" s="90" t="s">
        <v>22</v>
      </c>
      <c r="B93" s="91"/>
      <c r="C93" s="91"/>
      <c r="D93" s="91"/>
      <c r="E93" s="91"/>
      <c r="F93" s="92"/>
    </row>
    <row r="94" spans="1:6" ht="12.75">
      <c r="A94" s="75" t="s">
        <v>24</v>
      </c>
      <c r="B94" s="76"/>
      <c r="C94" s="77"/>
      <c r="D94" s="75" t="s">
        <v>25</v>
      </c>
      <c r="E94" s="76"/>
      <c r="F94" s="77"/>
    </row>
    <row r="95" spans="1:6" ht="12.75">
      <c r="A95" s="78"/>
      <c r="B95" s="79"/>
      <c r="C95" s="80"/>
      <c r="D95" s="78"/>
      <c r="E95" s="79"/>
      <c r="F95" s="80"/>
    </row>
    <row r="96" spans="1:6" ht="12.75">
      <c r="A96" s="81" t="s">
        <v>82</v>
      </c>
      <c r="B96" s="82"/>
      <c r="C96" s="83"/>
      <c r="D96" s="81" t="s">
        <v>81</v>
      </c>
      <c r="E96" s="82"/>
      <c r="F96" s="83"/>
    </row>
    <row r="97" spans="1:6" ht="12.75">
      <c r="A97" s="84"/>
      <c r="B97" s="85"/>
      <c r="C97" s="86"/>
      <c r="D97" s="84"/>
      <c r="E97" s="85"/>
      <c r="F97" s="86"/>
    </row>
  </sheetData>
  <sheetProtection/>
  <mergeCells count="39">
    <mergeCell ref="A96:C97"/>
    <mergeCell ref="D96:F97"/>
    <mergeCell ref="A74:C74"/>
    <mergeCell ref="D74:F74"/>
    <mergeCell ref="A75:C75"/>
    <mergeCell ref="D75:F75"/>
    <mergeCell ref="A93:F93"/>
    <mergeCell ref="A94:C95"/>
    <mergeCell ref="D94:F95"/>
    <mergeCell ref="A70:C71"/>
    <mergeCell ref="D70:F71"/>
    <mergeCell ref="A72:C73"/>
    <mergeCell ref="D72:F73"/>
    <mergeCell ref="A49:F49"/>
    <mergeCell ref="A50:C50"/>
    <mergeCell ref="D50:F50"/>
    <mergeCell ref="A51:C51"/>
    <mergeCell ref="D51:F51"/>
    <mergeCell ref="A69:F69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  <mergeCell ref="A45:C46"/>
    <mergeCell ref="D45:F46"/>
    <mergeCell ref="A47:C48"/>
    <mergeCell ref="D47:F48"/>
    <mergeCell ref="A24:F24"/>
    <mergeCell ref="A25:C25"/>
    <mergeCell ref="D25:F25"/>
    <mergeCell ref="A26:C26"/>
    <mergeCell ref="D26:F26"/>
    <mergeCell ref="A44:F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2023-09-18T20:48:59Z</dcterms:modified>
  <cp:category/>
  <cp:version/>
  <cp:contentType/>
  <cp:contentStatus/>
</cp:coreProperties>
</file>