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<sst xmlns="http://schemas.openxmlformats.org/spreadsheetml/2006/main" count="120" uniqueCount="56">
  <si>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</si>
  <si>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</si>
  <si>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</si>
  <si>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</si>
  <si>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</si>
  <si>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</si>
  <si>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</si>
  <si>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</si>
  <si>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</si>
  <si>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</si>
  <si>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</si>
  <si>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</si>
  <si>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</si>
  <si>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</si>
  <si>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</si>
  <si>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</si>
  <si>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</si>
  <si>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</si>
  <si>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</si>
  <si>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</si>
  <si>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</si>
  <si>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</si>
  <si>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</si>
  <si>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</si>
  <si>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</si>
  <si>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</si>
  <si>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</si>
  <si>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</si>
  <si>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</si>
  <si>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</si>
  <si>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</si>
  <si>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</si>
  <si>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</si>
  <si>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</si>
  <si>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</si>
  <si>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PICK N MIX</t>
  </si>
  <si>
    <t>QUIZLINGS</t>
  </si>
  <si>
    <t>The Rutland &amp; Derby - Monday Night Quiz - Quiz League #112</t>
  </si>
  <si>
    <t>RATE  OUR QUAILS</t>
  </si>
  <si>
    <t>RAILWAY CHILDREN</t>
  </si>
  <si>
    <t>QUIZ ON OUR TITS</t>
  </si>
  <si>
    <t>PSW</t>
  </si>
  <si>
    <t>PART TIMES</t>
  </si>
  <si>
    <t>THE KEGS</t>
  </si>
  <si>
    <t>SETH</t>
  </si>
  <si>
    <t>S&amp;M</t>
  </si>
  <si>
    <t>SETH = 3</t>
  </si>
  <si>
    <t>PICK N MIX = 13</t>
  </si>
  <si>
    <t>TOP 5'S</t>
  </si>
  <si>
    <t>HAPPY VANENTITS DAY</t>
  </si>
  <si>
    <t>LIGHTSKIN BRIGADE</t>
  </si>
  <si>
    <t>TOMMY D BIGGEST SONS</t>
  </si>
  <si>
    <t>TOMM D BIGGEST FANS = 3</t>
  </si>
  <si>
    <r>
      <rPr>
        <b/>
        <sz val="10"/>
        <color indexed="10"/>
        <rFont val="Arial"/>
        <family val="2"/>
      </rPr>
      <t>TITS THREE SECOND MEMORY</t>
    </r>
    <r>
      <rPr>
        <b/>
        <sz val="10"/>
        <color indexed="17"/>
        <rFont val="Arial"/>
        <family val="2"/>
      </rPr>
      <t xml:space="preserve"> SETH = 12</t>
    </r>
  </si>
  <si>
    <t>TOMMY D'S BIGGEST FAN</t>
  </si>
  <si>
    <t>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</si>
</sst>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8" fillId="29" borderId="10" xfId="48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J19" sqref="B5:J19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9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>
      <c r="A2" s="82" t="s">
        <v>15</v>
      </c>
      <c r="B2" s="83"/>
      <c r="C2" s="83"/>
      <c r="D2" s="83"/>
      <c r="E2" s="83"/>
      <c r="F2" s="83"/>
      <c r="G2" s="83"/>
      <c r="H2" s="26">
        <v>1</v>
      </c>
      <c r="I2" s="26"/>
      <c r="J2" s="84"/>
      <c r="K2" s="85"/>
    </row>
    <row r="3" spans="1:11" ht="12.75" customHeight="1">
      <c r="A3" s="67" t="s">
        <v>0</v>
      </c>
      <c r="B3" s="86" t="s">
        <v>1</v>
      </c>
      <c r="C3" s="67" t="s">
        <v>16</v>
      </c>
      <c r="D3" s="31" t="s">
        <v>19</v>
      </c>
      <c r="E3" s="32"/>
      <c r="F3" s="32"/>
      <c r="G3" s="32"/>
      <c r="H3" s="32"/>
      <c r="I3" s="33"/>
      <c r="J3" s="67" t="s">
        <v>2</v>
      </c>
      <c r="K3" s="9" t="s">
        <v>13</v>
      </c>
    </row>
    <row r="4" spans="1:11" ht="12.75">
      <c r="A4" s="68"/>
      <c r="B4" s="87"/>
      <c r="C4" s="68"/>
      <c r="D4" s="2">
        <v>45327</v>
      </c>
      <c r="E4" s="2">
        <f>D4+7</f>
        <v>45334</v>
      </c>
      <c r="F4" s="44">
        <f>E4+7</f>
        <v>45341</v>
      </c>
      <c r="G4" s="2">
        <f>F4+7</f>
        <v>45348</v>
      </c>
      <c r="H4" s="2"/>
      <c r="I4" s="2"/>
      <c r="J4" s="68"/>
      <c r="K4" s="9" t="s">
        <v>14</v>
      </c>
    </row>
    <row r="5" spans="1:11" s="24" customFormat="1" ht="12.75" customHeight="1">
      <c r="A5" s="25">
        <v>1</v>
      </c>
      <c r="B5" s="62" t="s">
        <v>40</v>
      </c>
      <c r="C5" s="36">
        <f>COUNTIF(D5:H5,"&lt;&gt;")</f>
        <v>2</v>
      </c>
      <c r="D5" s="45">
        <v>57</v>
      </c>
      <c r="E5" s="36">
        <v>59.5</v>
      </c>
      <c r="F5" s="34"/>
      <c r="G5" s="53"/>
      <c r="H5" s="36"/>
      <c r="I5" s="36"/>
      <c r="J5" s="36">
        <f>SUM(D5:H5)</f>
        <v>116.5</v>
      </c>
      <c r="K5" s="23">
        <f>J5/C5</f>
        <v>58.25</v>
      </c>
    </row>
    <row r="6" spans="1:11" s="24" customFormat="1" ht="12.75">
      <c r="A6" s="25">
        <f aca="true" t="shared" si="0" ref="A6:A21">A5+1</f>
        <v>2</v>
      </c>
      <c r="B6" s="65" t="s">
        <v>35</v>
      </c>
      <c r="C6" s="36">
        <f>COUNTIF(D6:H6,"&lt;&gt;")</f>
        <v>2</v>
      </c>
      <c r="D6" s="45">
        <v>57.5</v>
      </c>
      <c r="E6" s="36">
        <v>50.5</v>
      </c>
      <c r="F6" s="34"/>
      <c r="G6" s="53"/>
      <c r="H6" s="36"/>
      <c r="I6" s="36"/>
      <c r="J6" s="36">
        <f>SUM(D6:H6)</f>
        <v>108</v>
      </c>
      <c r="K6" s="23">
        <f aca="true" t="shared" si="1" ref="K6:K14">J6/C6</f>
        <v>54</v>
      </c>
    </row>
    <row r="7" spans="1:11" s="24" customFormat="1" ht="12.75">
      <c r="A7" s="25">
        <f t="shared" si="0"/>
        <v>3</v>
      </c>
      <c r="B7" s="65" t="s">
        <v>31</v>
      </c>
      <c r="C7" s="36">
        <f>COUNTIF(D7:H7,"&lt;&gt;")</f>
        <v>2</v>
      </c>
      <c r="D7" s="45">
        <v>50</v>
      </c>
      <c r="E7" s="36">
        <v>54.5</v>
      </c>
      <c r="F7" s="34"/>
      <c r="G7" s="53"/>
      <c r="H7" s="36"/>
      <c r="I7" s="36"/>
      <c r="J7" s="36">
        <f>SUM(D7:H7)</f>
        <v>104.5</v>
      </c>
      <c r="K7" s="23">
        <f t="shared" si="1"/>
        <v>52.25</v>
      </c>
    </row>
    <row r="8" spans="1:11" s="24" customFormat="1" ht="12" customHeight="1">
      <c r="A8" s="25">
        <f t="shared" si="0"/>
        <v>4</v>
      </c>
      <c r="B8" s="65" t="s">
        <v>32</v>
      </c>
      <c r="C8" s="36">
        <f>COUNTIF(D8:H8,"&lt;&gt;")</f>
        <v>2</v>
      </c>
      <c r="D8" s="45">
        <v>46.5</v>
      </c>
      <c r="E8" s="36">
        <v>54</v>
      </c>
      <c r="F8" s="34"/>
      <c r="G8" s="53"/>
      <c r="H8" s="36"/>
      <c r="I8" s="36"/>
      <c r="J8" s="36">
        <f>SUM(D8:H8)</f>
        <v>100.5</v>
      </c>
      <c r="K8" s="23">
        <f t="shared" si="1"/>
        <v>50.25</v>
      </c>
    </row>
    <row r="9" spans="1:11" s="24" customFormat="1" ht="12.75">
      <c r="A9" s="25">
        <f t="shared" si="0"/>
        <v>5</v>
      </c>
      <c r="B9" s="63" t="s">
        <v>33</v>
      </c>
      <c r="C9" s="36">
        <f>COUNTIF(D9:H9,"&lt;&gt;")</f>
        <v>2</v>
      </c>
      <c r="D9" s="45">
        <v>49</v>
      </c>
      <c r="E9" s="36">
        <v>46</v>
      </c>
      <c r="F9" s="34"/>
      <c r="G9" s="53"/>
      <c r="H9" s="36"/>
      <c r="I9" s="36"/>
      <c r="J9" s="36">
        <f>SUM(D9:H9)</f>
        <v>95</v>
      </c>
      <c r="K9" s="23">
        <f t="shared" si="1"/>
        <v>47.5</v>
      </c>
    </row>
    <row r="10" spans="1:11" s="24" customFormat="1" ht="15">
      <c r="A10" s="25">
        <f t="shared" si="0"/>
        <v>6</v>
      </c>
      <c r="B10" s="62" t="s">
        <v>44</v>
      </c>
      <c r="C10" s="36">
        <f>COUNTIF(D10:H10,"&lt;&gt;")</f>
        <v>2</v>
      </c>
      <c r="D10" s="45">
        <v>44</v>
      </c>
      <c r="E10" s="36">
        <v>50</v>
      </c>
      <c r="F10" s="34"/>
      <c r="G10" s="53"/>
      <c r="H10" s="36"/>
      <c r="I10" s="36"/>
      <c r="J10" s="36">
        <f>SUM(D10:H10)</f>
        <v>94</v>
      </c>
      <c r="K10" s="23">
        <f t="shared" si="1"/>
        <v>47</v>
      </c>
    </row>
    <row r="11" spans="1:11" s="24" customFormat="1" ht="15">
      <c r="A11" s="25">
        <f t="shared" si="0"/>
        <v>7</v>
      </c>
      <c r="B11" s="66" t="s">
        <v>36</v>
      </c>
      <c r="C11" s="36">
        <f>COUNTIF(D11:H11,"&lt;&gt;")</f>
        <v>2</v>
      </c>
      <c r="D11" s="45">
        <v>41.5</v>
      </c>
      <c r="E11" s="36">
        <v>41</v>
      </c>
      <c r="F11" s="34"/>
      <c r="G11" s="53"/>
      <c r="H11" s="36"/>
      <c r="I11" s="36"/>
      <c r="J11" s="36">
        <f>SUM(D11:H11)</f>
        <v>82.5</v>
      </c>
      <c r="K11" s="23">
        <f t="shared" si="1"/>
        <v>41.25</v>
      </c>
    </row>
    <row r="12" spans="1:11" s="24" customFormat="1" ht="12.75">
      <c r="A12" s="25">
        <f t="shared" si="0"/>
        <v>8</v>
      </c>
      <c r="B12" s="61" t="s">
        <v>41</v>
      </c>
      <c r="C12" s="36">
        <f>COUNTIF(D12:H12,"&lt;&gt;")</f>
        <v>2</v>
      </c>
      <c r="D12" s="45">
        <v>37.5</v>
      </c>
      <c r="E12" s="36">
        <v>40.5</v>
      </c>
      <c r="F12" s="34"/>
      <c r="G12" s="53"/>
      <c r="H12" s="36"/>
      <c r="I12" s="36"/>
      <c r="J12" s="36">
        <f>SUM(D12:H12)</f>
        <v>78</v>
      </c>
      <c r="K12" s="23">
        <f t="shared" si="1"/>
        <v>39</v>
      </c>
    </row>
    <row r="13" spans="1:11" s="24" customFormat="1" ht="14.25">
      <c r="A13" s="25">
        <f t="shared" si="0"/>
        <v>9</v>
      </c>
      <c r="B13" s="64" t="s">
        <v>42</v>
      </c>
      <c r="C13" s="36">
        <f>COUNTIF(D13:H13,"&lt;&gt;")</f>
        <v>1</v>
      </c>
      <c r="D13" s="45">
        <v>41.5</v>
      </c>
      <c r="E13" s="36"/>
      <c r="F13" s="34"/>
      <c r="G13" s="53"/>
      <c r="H13" s="36"/>
      <c r="I13" s="36"/>
      <c r="J13" s="36">
        <f>SUM(D13:H13)</f>
        <v>41.5</v>
      </c>
      <c r="K13" s="23">
        <f t="shared" si="1"/>
        <v>41.5</v>
      </c>
    </row>
    <row r="14" spans="1:11" s="24" customFormat="1" ht="12.75">
      <c r="A14" s="25">
        <f t="shared" si="0"/>
        <v>10</v>
      </c>
      <c r="B14" s="61" t="s">
        <v>38</v>
      </c>
      <c r="C14" s="36">
        <f>COUNTIF(D14:H14,"&lt;&gt;")</f>
        <v>1</v>
      </c>
      <c r="D14" s="45">
        <v>37</v>
      </c>
      <c r="E14" s="36"/>
      <c r="F14" s="34"/>
      <c r="G14" s="53"/>
      <c r="H14" s="36"/>
      <c r="I14" s="36"/>
      <c r="J14" s="36">
        <f>SUM(D14:H14)</f>
        <v>37</v>
      </c>
      <c r="K14" s="23">
        <f t="shared" si="1"/>
        <v>37</v>
      </c>
    </row>
    <row r="15" spans="1:11" s="24" customFormat="1" ht="12.75">
      <c r="A15" s="25">
        <f t="shared" si="0"/>
        <v>11</v>
      </c>
      <c r="B15" s="61" t="s">
        <v>39</v>
      </c>
      <c r="C15" s="36">
        <f>COUNTIF(D15:H15,"&lt;&gt;")</f>
        <v>1</v>
      </c>
      <c r="D15" s="45">
        <v>37</v>
      </c>
      <c r="E15" s="36"/>
      <c r="F15" s="34"/>
      <c r="G15" s="53"/>
      <c r="H15" s="36"/>
      <c r="I15" s="36"/>
      <c r="J15" s="36">
        <f>SUM(D15:H15)</f>
        <v>37</v>
      </c>
      <c r="K15" s="23">
        <f>J15/C15</f>
        <v>37</v>
      </c>
    </row>
    <row r="16" spans="1:11" s="24" customFormat="1" ht="15">
      <c r="A16" s="25">
        <f t="shared" si="0"/>
        <v>12</v>
      </c>
      <c r="B16" s="66" t="s">
        <v>45</v>
      </c>
      <c r="C16" s="36">
        <f>COUNTIF(D16:H16,"&lt;&gt;")</f>
        <v>1</v>
      </c>
      <c r="D16" s="45">
        <v>37</v>
      </c>
      <c r="E16" s="36"/>
      <c r="F16" s="34"/>
      <c r="G16" s="53"/>
      <c r="H16" s="36"/>
      <c r="I16" s="36"/>
      <c r="J16" s="36">
        <f>SUM(D16:H16)</f>
        <v>37</v>
      </c>
      <c r="K16" s="23">
        <f>J16/C16</f>
        <v>37</v>
      </c>
    </row>
    <row r="17" spans="1:11" s="24" customFormat="1" ht="13.5" customHeight="1">
      <c r="A17" s="25">
        <f t="shared" si="0"/>
        <v>13</v>
      </c>
      <c r="B17" s="64" t="s">
        <v>43</v>
      </c>
      <c r="C17" s="36">
        <f>COUNTIF(D17:H17,"&lt;&gt;")</f>
        <v>1</v>
      </c>
      <c r="D17" s="45">
        <v>31.5</v>
      </c>
      <c r="E17" s="36"/>
      <c r="F17" s="34"/>
      <c r="G17" s="53"/>
      <c r="H17" s="36"/>
      <c r="I17" s="36"/>
      <c r="J17" s="36">
        <f>SUM(D17:H17)</f>
        <v>31.5</v>
      </c>
      <c r="K17" s="23">
        <f>J17/C17</f>
        <v>31.5</v>
      </c>
    </row>
    <row r="18" spans="1:11" s="24" customFormat="1" ht="13.5" customHeight="1">
      <c r="A18" s="25">
        <f t="shared" si="0"/>
        <v>14</v>
      </c>
      <c r="B18" s="46" t="s">
        <v>54</v>
      </c>
      <c r="C18" s="36">
        <f>COUNTIF(D18:H18,"&lt;&gt;")</f>
        <v>1</v>
      </c>
      <c r="D18" s="45"/>
      <c r="E18" s="41">
        <v>22.5</v>
      </c>
      <c r="F18" s="34"/>
      <c r="G18" s="53"/>
      <c r="H18" s="36"/>
      <c r="I18" s="36"/>
      <c r="J18" s="36">
        <f>SUM(D18:H18)</f>
        <v>22.5</v>
      </c>
      <c r="K18" s="23">
        <f>J18/C18</f>
        <v>22.5</v>
      </c>
    </row>
    <row r="19" spans="1:11" s="24" customFormat="1" ht="13.5" customHeight="1">
      <c r="A19" s="25">
        <f t="shared" si="0"/>
        <v>15</v>
      </c>
      <c r="B19" s="50" t="s">
        <v>50</v>
      </c>
      <c r="C19" s="36">
        <f>COUNTIF(D19:H19,"&lt;&gt;")</f>
        <v>1</v>
      </c>
      <c r="D19" s="36"/>
      <c r="E19" s="41">
        <v>22</v>
      </c>
      <c r="F19" s="34"/>
      <c r="G19" s="53"/>
      <c r="H19" s="36"/>
      <c r="I19" s="36"/>
      <c r="J19" s="36">
        <f>SUM(D19:H19)</f>
        <v>22</v>
      </c>
      <c r="K19" s="23">
        <f>J19/C19</f>
        <v>22</v>
      </c>
    </row>
    <row r="20" spans="1:11" s="24" customFormat="1" ht="13.5" customHeight="1">
      <c r="A20" s="25">
        <f t="shared" si="0"/>
        <v>16</v>
      </c>
      <c r="B20" s="52"/>
      <c r="C20" s="36"/>
      <c r="D20" s="45"/>
      <c r="E20" s="41"/>
      <c r="F20" s="34"/>
      <c r="G20" s="53"/>
      <c r="H20" s="36"/>
      <c r="I20" s="36"/>
      <c r="J20" s="36"/>
      <c r="K20" s="23"/>
    </row>
    <row r="21" spans="1:11" s="24" customFormat="1" ht="13.5" customHeight="1">
      <c r="A21" s="25">
        <f t="shared" si="0"/>
        <v>17</v>
      </c>
      <c r="B21" s="46"/>
      <c r="C21" s="36"/>
      <c r="D21" s="36"/>
      <c r="E21" s="41"/>
      <c r="F21" s="34"/>
      <c r="G21" s="53"/>
      <c r="H21" s="36"/>
      <c r="I21" s="36"/>
      <c r="J21" s="36"/>
      <c r="K21" s="23"/>
    </row>
    <row r="22" spans="1:11" ht="12.75">
      <c r="A22" s="72" t="s">
        <v>34</v>
      </c>
      <c r="B22" s="73"/>
      <c r="C22" s="73"/>
      <c r="D22" s="73"/>
      <c r="E22" s="73"/>
      <c r="F22" s="74"/>
      <c r="G22" s="73"/>
      <c r="H22" s="73"/>
      <c r="I22" s="73"/>
      <c r="J22" s="73"/>
      <c r="K22" s="75"/>
    </row>
    <row r="23" spans="1:11" ht="12.7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12.75">
      <c r="A24" s="71" t="s">
        <v>9</v>
      </c>
      <c r="B24" s="70" t="s">
        <v>11</v>
      </c>
      <c r="C24" s="7" t="s">
        <v>8</v>
      </c>
      <c r="D24" s="9">
        <f>SUM(D5:D21)/D26</f>
        <v>43.61538461538461</v>
      </c>
      <c r="E24" s="9">
        <f>SUM(E5:E21)/E26</f>
        <v>44.05</v>
      </c>
      <c r="F24" s="35"/>
      <c r="G24" s="37"/>
      <c r="H24" s="37"/>
      <c r="I24" s="9"/>
      <c r="J24" s="4"/>
      <c r="K24" s="16"/>
    </row>
    <row r="25" spans="1:11" ht="12.75">
      <c r="A25" s="71"/>
      <c r="B25" s="70"/>
      <c r="C25" s="8" t="s">
        <v>12</v>
      </c>
      <c r="D25" s="9">
        <f>MAX(D5:D21)</f>
        <v>57.5</v>
      </c>
      <c r="E25" s="9">
        <f>MAX(E5:E21)</f>
        <v>59.5</v>
      </c>
      <c r="F25" s="35"/>
      <c r="G25" s="37"/>
      <c r="H25" s="37"/>
      <c r="I25" s="9"/>
      <c r="J25" s="14"/>
      <c r="K25" s="15"/>
    </row>
    <row r="26" spans="1:11" ht="12.75">
      <c r="A26" s="71"/>
      <c r="B26" s="70"/>
      <c r="C26" s="11" t="s">
        <v>13</v>
      </c>
      <c r="D26" s="12">
        <f>COUNTIF(D5:D21,"&lt;&gt;")</f>
        <v>13</v>
      </c>
      <c r="E26" s="12">
        <f>COUNTIF(E5:E21,"&lt;&gt;")</f>
        <v>10</v>
      </c>
      <c r="F26" s="35"/>
      <c r="G26" s="38"/>
      <c r="H26" s="38"/>
      <c r="I26" s="12"/>
      <c r="J26" s="16"/>
      <c r="K26" s="15"/>
    </row>
    <row r="27" spans="1:11" ht="12.75">
      <c r="A27" s="71"/>
      <c r="B27" s="69" t="s">
        <v>10</v>
      </c>
      <c r="C27" s="3" t="s">
        <v>3</v>
      </c>
      <c r="D27" s="6" t="s">
        <v>26</v>
      </c>
      <c r="E27" s="6" t="s">
        <v>26</v>
      </c>
      <c r="F27" s="35"/>
      <c r="G27" s="39"/>
      <c r="H27" s="39"/>
      <c r="I27" s="6"/>
      <c r="J27" s="17"/>
      <c r="K27" s="40"/>
    </row>
    <row r="28" spans="1:11" ht="12.75">
      <c r="A28" s="71"/>
      <c r="B28" s="69"/>
      <c r="C28" s="3" t="s">
        <v>4</v>
      </c>
      <c r="D28" s="6" t="s">
        <v>28</v>
      </c>
      <c r="E28" s="6" t="s">
        <v>28</v>
      </c>
      <c r="F28" s="35"/>
      <c r="G28" s="39"/>
      <c r="H28" s="39"/>
      <c r="I28" s="6"/>
      <c r="J28" s="18"/>
      <c r="K28" s="19"/>
    </row>
    <row r="29" spans="1:11" ht="12.75">
      <c r="A29" s="71"/>
      <c r="B29" s="69"/>
      <c r="C29" s="3" t="s">
        <v>5</v>
      </c>
      <c r="D29" s="6" t="s">
        <v>48</v>
      </c>
      <c r="E29" s="6" t="s">
        <v>55</v>
      </c>
      <c r="F29" s="35"/>
      <c r="G29" s="39"/>
      <c r="H29" s="39"/>
      <c r="I29" s="6"/>
      <c r="J29" s="18"/>
      <c r="K29" s="19"/>
    </row>
    <row r="30" spans="1:11" ht="12.75" customHeight="1">
      <c r="A30" s="71"/>
      <c r="B30" s="69"/>
      <c r="C30" s="3" t="s">
        <v>6</v>
      </c>
      <c r="D30" s="6" t="s">
        <v>29</v>
      </c>
      <c r="E30" s="6" t="s">
        <v>29</v>
      </c>
      <c r="F30" s="35"/>
      <c r="G30" s="39"/>
      <c r="H30" s="39"/>
      <c r="I30" s="6"/>
      <c r="J30" s="18"/>
      <c r="K30" s="19"/>
    </row>
    <row r="31" spans="1:11" s="5" customFormat="1" ht="12.75" customHeight="1">
      <c r="A31" s="71"/>
      <c r="B31" s="69"/>
      <c r="C31" s="3" t="s">
        <v>7</v>
      </c>
      <c r="D31" s="6" t="s">
        <v>27</v>
      </c>
      <c r="E31" s="6" t="s">
        <v>27</v>
      </c>
      <c r="F31" s="35"/>
      <c r="G31" s="39"/>
      <c r="H31" s="39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7:B31"/>
    <mergeCell ref="B24:B26"/>
    <mergeCell ref="A24:A31"/>
    <mergeCell ref="A22:K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88" zoomScaleNormal="88" zoomScalePageLayoutView="0" workbookViewId="0" topLeftCell="A1">
      <selection activeCell="A5" sqref="A5:A17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8" t="s">
        <v>23</v>
      </c>
      <c r="B1" s="88"/>
      <c r="C1" s="88"/>
      <c r="D1" s="88"/>
      <c r="E1" s="88"/>
      <c r="F1" s="88"/>
    </row>
    <row r="2" spans="1:6" ht="12.75">
      <c r="A2" s="89">
        <v>45327</v>
      </c>
      <c r="B2" s="90"/>
      <c r="C2" s="90"/>
      <c r="D2" s="89">
        <v>45327</v>
      </c>
      <c r="E2" s="90"/>
      <c r="F2" s="90"/>
    </row>
    <row r="3" spans="1:6" ht="12.75">
      <c r="A3" s="90" t="s">
        <v>17</v>
      </c>
      <c r="B3" s="90"/>
      <c r="C3" s="90"/>
      <c r="D3" s="90" t="s">
        <v>18</v>
      </c>
      <c r="E3" s="90"/>
      <c r="F3" s="90"/>
    </row>
    <row r="4" spans="1:6" ht="12.75">
      <c r="A4" s="36" t="s">
        <v>30</v>
      </c>
      <c r="B4" s="36" t="s">
        <v>20</v>
      </c>
      <c r="C4" s="36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9" t="s">
        <v>32</v>
      </c>
      <c r="B5" s="49">
        <v>420</v>
      </c>
      <c r="C5" s="49">
        <f aca="true" t="shared" si="0" ref="C5:C17">ABS(494-B5)</f>
        <v>74</v>
      </c>
      <c r="D5" s="36" t="s">
        <v>38</v>
      </c>
      <c r="E5" s="47">
        <v>372</v>
      </c>
      <c r="F5" s="42">
        <f aca="true" t="shared" si="1" ref="F5:F17">ABS(393-E5)</f>
        <v>21</v>
      </c>
    </row>
    <row r="6" spans="1:6" ht="15">
      <c r="A6" s="36" t="s">
        <v>38</v>
      </c>
      <c r="B6" s="45">
        <v>350</v>
      </c>
      <c r="C6" s="43">
        <f t="shared" si="0"/>
        <v>144</v>
      </c>
      <c r="D6" s="36" t="s">
        <v>39</v>
      </c>
      <c r="E6" s="47">
        <v>367</v>
      </c>
      <c r="F6" s="42">
        <f t="shared" si="1"/>
        <v>26</v>
      </c>
    </row>
    <row r="7" spans="1:11" ht="15">
      <c r="A7" s="36" t="s">
        <v>41</v>
      </c>
      <c r="B7" s="45">
        <v>648</v>
      </c>
      <c r="C7" s="43">
        <f t="shared" si="0"/>
        <v>154</v>
      </c>
      <c r="D7" s="43" t="s">
        <v>44</v>
      </c>
      <c r="E7" s="47">
        <v>425</v>
      </c>
      <c r="F7" s="42">
        <f t="shared" si="1"/>
        <v>32</v>
      </c>
      <c r="K7" s="29"/>
    </row>
    <row r="8" spans="1:11" ht="15">
      <c r="A8" s="60" t="s">
        <v>31</v>
      </c>
      <c r="B8" s="45">
        <v>650</v>
      </c>
      <c r="C8" s="43">
        <f t="shared" si="0"/>
        <v>156</v>
      </c>
      <c r="D8" s="59" t="s">
        <v>33</v>
      </c>
      <c r="E8" s="43">
        <v>450</v>
      </c>
      <c r="F8" s="42">
        <f t="shared" si="1"/>
        <v>57</v>
      </c>
      <c r="K8" s="29"/>
    </row>
    <row r="9" spans="1:11" ht="15">
      <c r="A9" s="57" t="s">
        <v>42</v>
      </c>
      <c r="B9" s="47">
        <v>328</v>
      </c>
      <c r="C9" s="43">
        <f t="shared" si="0"/>
        <v>166</v>
      </c>
      <c r="D9" s="57" t="s">
        <v>42</v>
      </c>
      <c r="E9" s="43">
        <v>328</v>
      </c>
      <c r="F9" s="42">
        <f t="shared" si="1"/>
        <v>65</v>
      </c>
      <c r="K9" s="29"/>
    </row>
    <row r="10" spans="1:11" ht="15">
      <c r="A10" s="58" t="s">
        <v>36</v>
      </c>
      <c r="B10" s="45">
        <v>274</v>
      </c>
      <c r="C10" s="43">
        <f t="shared" si="0"/>
        <v>220</v>
      </c>
      <c r="D10" s="60" t="s">
        <v>31</v>
      </c>
      <c r="E10" s="43">
        <v>323</v>
      </c>
      <c r="F10" s="42">
        <f t="shared" si="1"/>
        <v>70</v>
      </c>
      <c r="K10" s="29"/>
    </row>
    <row r="11" spans="1:11" ht="15">
      <c r="A11" s="43" t="s">
        <v>40</v>
      </c>
      <c r="B11" s="43">
        <v>263</v>
      </c>
      <c r="C11" s="43">
        <f t="shared" si="0"/>
        <v>231</v>
      </c>
      <c r="D11" s="36" t="s">
        <v>41</v>
      </c>
      <c r="E11" s="47">
        <v>268</v>
      </c>
      <c r="F11" s="42">
        <f t="shared" si="1"/>
        <v>125</v>
      </c>
      <c r="K11" s="29"/>
    </row>
    <row r="12" spans="1:11" ht="15">
      <c r="A12" s="60" t="s">
        <v>35</v>
      </c>
      <c r="B12" s="45">
        <v>743</v>
      </c>
      <c r="C12" s="43">
        <f t="shared" si="0"/>
        <v>249</v>
      </c>
      <c r="D12" s="43" t="s">
        <v>40</v>
      </c>
      <c r="E12" s="47">
        <v>569</v>
      </c>
      <c r="F12" s="42">
        <f t="shared" si="1"/>
        <v>176</v>
      </c>
      <c r="K12" s="29"/>
    </row>
    <row r="13" spans="1:11" ht="15">
      <c r="A13" s="59" t="s">
        <v>33</v>
      </c>
      <c r="B13" s="45">
        <v>779</v>
      </c>
      <c r="C13" s="43">
        <f t="shared" si="0"/>
        <v>285</v>
      </c>
      <c r="D13" s="57" t="s">
        <v>43</v>
      </c>
      <c r="E13" s="47">
        <v>630</v>
      </c>
      <c r="F13" s="42">
        <f t="shared" si="1"/>
        <v>237</v>
      </c>
      <c r="K13" s="29"/>
    </row>
    <row r="14" spans="1:11" ht="15">
      <c r="A14" s="43" t="s">
        <v>44</v>
      </c>
      <c r="B14" s="43">
        <v>181</v>
      </c>
      <c r="C14" s="43">
        <f t="shared" si="0"/>
        <v>313</v>
      </c>
      <c r="D14" s="50" t="s">
        <v>45</v>
      </c>
      <c r="E14" s="47">
        <v>136</v>
      </c>
      <c r="F14" s="42">
        <f t="shared" si="1"/>
        <v>257</v>
      </c>
      <c r="K14" s="29"/>
    </row>
    <row r="15" spans="1:11" ht="15">
      <c r="A15" s="57" t="s">
        <v>43</v>
      </c>
      <c r="B15" s="45">
        <v>1072</v>
      </c>
      <c r="C15" s="43">
        <f t="shared" si="0"/>
        <v>578</v>
      </c>
      <c r="D15" s="60" t="s">
        <v>32</v>
      </c>
      <c r="E15" s="47">
        <v>126</v>
      </c>
      <c r="F15" s="42">
        <f t="shared" si="1"/>
        <v>267</v>
      </c>
      <c r="K15" s="29"/>
    </row>
    <row r="16" spans="1:11" ht="15">
      <c r="A16" s="36" t="s">
        <v>39</v>
      </c>
      <c r="B16" s="45">
        <v>1543</v>
      </c>
      <c r="C16" s="43">
        <f t="shared" si="0"/>
        <v>1049</v>
      </c>
      <c r="D16" s="58" t="s">
        <v>36</v>
      </c>
      <c r="E16" s="47">
        <v>74</v>
      </c>
      <c r="F16" s="42">
        <f t="shared" si="1"/>
        <v>319</v>
      </c>
      <c r="K16" s="29"/>
    </row>
    <row r="17" spans="1:11" ht="15">
      <c r="A17" s="50" t="s">
        <v>45</v>
      </c>
      <c r="B17" s="45">
        <v>1111</v>
      </c>
      <c r="C17" s="55">
        <f t="shared" si="0"/>
        <v>617</v>
      </c>
      <c r="D17" s="60" t="s">
        <v>35</v>
      </c>
      <c r="E17" s="47">
        <v>999</v>
      </c>
      <c r="F17" s="42">
        <f t="shared" si="1"/>
        <v>606</v>
      </c>
      <c r="K17" s="29"/>
    </row>
    <row r="18" spans="1:11" ht="15">
      <c r="A18" s="51"/>
      <c r="B18" s="45"/>
      <c r="C18" s="55"/>
      <c r="D18" s="46"/>
      <c r="E18" s="47"/>
      <c r="F18" s="42"/>
      <c r="K18" s="29"/>
    </row>
    <row r="19" spans="1:11" ht="15">
      <c r="A19" s="56"/>
      <c r="B19" s="54"/>
      <c r="C19" s="54"/>
      <c r="D19" s="56"/>
      <c r="E19" s="47"/>
      <c r="F19" s="42"/>
      <c r="K19" s="29"/>
    </row>
    <row r="20" spans="1:11" ht="15">
      <c r="A20" s="3"/>
      <c r="B20" s="48"/>
      <c r="C20" s="48"/>
      <c r="D20" s="46"/>
      <c r="E20" s="47"/>
      <c r="F20" s="42"/>
      <c r="K20" s="29"/>
    </row>
    <row r="21" spans="1:6" ht="12.75" customHeight="1">
      <c r="A21" s="98" t="s">
        <v>22</v>
      </c>
      <c r="B21" s="99"/>
      <c r="C21" s="99"/>
      <c r="D21" s="99"/>
      <c r="E21" s="99"/>
      <c r="F21" s="100"/>
    </row>
    <row r="22" spans="1:6" ht="12.75">
      <c r="A22" s="101" t="s">
        <v>24</v>
      </c>
      <c r="B22" s="102"/>
      <c r="C22" s="103"/>
      <c r="D22" s="101" t="s">
        <v>25</v>
      </c>
      <c r="E22" s="102"/>
      <c r="F22" s="103"/>
    </row>
    <row r="23" spans="1:6" ht="12.75">
      <c r="A23" s="104"/>
      <c r="B23" s="105"/>
      <c r="C23" s="106"/>
      <c r="D23" s="104"/>
      <c r="E23" s="105"/>
      <c r="F23" s="106"/>
    </row>
    <row r="24" spans="1:6" ht="12.75">
      <c r="A24" s="91" t="s">
        <v>47</v>
      </c>
      <c r="B24" s="92"/>
      <c r="C24" s="93"/>
      <c r="D24" s="97" t="s">
        <v>46</v>
      </c>
      <c r="E24" s="92"/>
      <c r="F24" s="93"/>
    </row>
    <row r="25" spans="1:6" ht="39.75" customHeight="1">
      <c r="A25" s="94"/>
      <c r="B25" s="95"/>
      <c r="C25" s="96"/>
      <c r="D25" s="94"/>
      <c r="E25" s="95"/>
      <c r="F25" s="96"/>
    </row>
    <row r="26" spans="1:6" ht="12.75">
      <c r="A26" s="88" t="s">
        <v>23</v>
      </c>
      <c r="B26" s="88"/>
      <c r="C26" s="88"/>
      <c r="D26" s="88"/>
      <c r="E26" s="88"/>
      <c r="F26" s="88"/>
    </row>
    <row r="27" spans="1:6" ht="12.75">
      <c r="A27" s="89">
        <v>45334</v>
      </c>
      <c r="B27" s="90"/>
      <c r="C27" s="90"/>
      <c r="D27" s="89">
        <v>45334</v>
      </c>
      <c r="E27" s="90"/>
      <c r="F27" s="90"/>
    </row>
    <row r="28" spans="1:6" ht="12.75">
      <c r="A28" s="90" t="s">
        <v>17</v>
      </c>
      <c r="B28" s="90"/>
      <c r="C28" s="90"/>
      <c r="D28" s="90" t="s">
        <v>18</v>
      </c>
      <c r="E28" s="90"/>
      <c r="F28" s="90"/>
    </row>
    <row r="29" spans="1:6" ht="12.75">
      <c r="A29" s="36" t="s">
        <v>30</v>
      </c>
      <c r="B29" s="36" t="s">
        <v>20</v>
      </c>
      <c r="C29" s="36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49" t="s">
        <v>32</v>
      </c>
      <c r="B30" s="49">
        <v>72</v>
      </c>
      <c r="C30" s="49">
        <f>ABS(69-B30)</f>
        <v>3</v>
      </c>
      <c r="D30" s="49" t="s">
        <v>33</v>
      </c>
      <c r="E30" s="49">
        <v>24</v>
      </c>
      <c r="F30" s="107">
        <f>ABS(23-E30)</f>
        <v>1</v>
      </c>
    </row>
    <row r="31" spans="1:6" ht="15">
      <c r="A31" s="43" t="s">
        <v>44</v>
      </c>
      <c r="B31" s="43">
        <v>72</v>
      </c>
      <c r="C31" s="43">
        <f>ABS(69-B31)</f>
        <v>3</v>
      </c>
      <c r="D31" s="43" t="s">
        <v>44</v>
      </c>
      <c r="E31" s="47">
        <v>18</v>
      </c>
      <c r="F31" s="42">
        <f>ABS(23-E31)</f>
        <v>5</v>
      </c>
    </row>
    <row r="32" spans="1:6" ht="15">
      <c r="A32" s="59" t="s">
        <v>33</v>
      </c>
      <c r="B32" s="45">
        <v>73</v>
      </c>
      <c r="C32" s="43">
        <f>ABS(69-B32)</f>
        <v>4</v>
      </c>
      <c r="D32" s="60" t="s">
        <v>31</v>
      </c>
      <c r="E32" s="47">
        <v>28</v>
      </c>
      <c r="F32" s="42">
        <f>ABS(23-E32)</f>
        <v>5</v>
      </c>
    </row>
    <row r="33" spans="1:6" ht="15">
      <c r="A33" s="58" t="s">
        <v>36</v>
      </c>
      <c r="B33" s="45">
        <v>74</v>
      </c>
      <c r="C33" s="43">
        <f>ABS(69-B33)</f>
        <v>5</v>
      </c>
      <c r="D33" s="43" t="s">
        <v>49</v>
      </c>
      <c r="E33" s="43">
        <v>17</v>
      </c>
      <c r="F33" s="42">
        <f>ABS(23-E33)</f>
        <v>6</v>
      </c>
    </row>
    <row r="34" spans="1:6" ht="15">
      <c r="A34" s="43" t="s">
        <v>49</v>
      </c>
      <c r="B34" s="43">
        <v>74</v>
      </c>
      <c r="C34" s="43">
        <f>ABS(69-B34)</f>
        <v>5</v>
      </c>
      <c r="D34" s="43" t="s">
        <v>32</v>
      </c>
      <c r="E34" s="47">
        <v>14</v>
      </c>
      <c r="F34" s="42">
        <f>ABS(23-E34)</f>
        <v>9</v>
      </c>
    </row>
    <row r="35" spans="1:6" ht="15">
      <c r="A35" s="60" t="s">
        <v>35</v>
      </c>
      <c r="B35" s="45">
        <v>74</v>
      </c>
      <c r="C35" s="43">
        <f>ABS(69-B35)</f>
        <v>5</v>
      </c>
      <c r="D35" s="60" t="s">
        <v>35</v>
      </c>
      <c r="E35" s="43">
        <v>13</v>
      </c>
      <c r="F35" s="42">
        <f>ABS(23-E35)</f>
        <v>10</v>
      </c>
    </row>
    <row r="36" spans="1:6" ht="15">
      <c r="A36" s="36" t="s">
        <v>51</v>
      </c>
      <c r="B36" s="45">
        <v>94</v>
      </c>
      <c r="C36" s="43">
        <f>ABS(69-B36)</f>
        <v>25</v>
      </c>
      <c r="D36" s="36" t="s">
        <v>41</v>
      </c>
      <c r="E36" s="47">
        <v>9</v>
      </c>
      <c r="F36" s="42">
        <f>ABS(23-E36)</f>
        <v>14</v>
      </c>
    </row>
    <row r="37" spans="1:6" ht="15">
      <c r="A37" s="60" t="s">
        <v>31</v>
      </c>
      <c r="B37" s="45">
        <v>40</v>
      </c>
      <c r="C37" s="43">
        <f>ABS(69-B37)</f>
        <v>29</v>
      </c>
      <c r="D37" s="57" t="s">
        <v>50</v>
      </c>
      <c r="E37" s="47">
        <v>7</v>
      </c>
      <c r="F37" s="42">
        <f>ABS(23-E37)</f>
        <v>16</v>
      </c>
    </row>
    <row r="38" spans="1:6" ht="15">
      <c r="A38" s="57" t="s">
        <v>50</v>
      </c>
      <c r="B38" s="45">
        <v>25</v>
      </c>
      <c r="C38" s="43">
        <f>ABS(69-B38)</f>
        <v>44</v>
      </c>
      <c r="D38" s="58" t="s">
        <v>36</v>
      </c>
      <c r="E38" s="43">
        <v>6</v>
      </c>
      <c r="F38" s="42">
        <f>ABS(23-E38)</f>
        <v>17</v>
      </c>
    </row>
    <row r="39" spans="1:6" ht="15">
      <c r="A39" s="36" t="s">
        <v>41</v>
      </c>
      <c r="B39" s="45">
        <v>24</v>
      </c>
      <c r="C39" s="43">
        <f>ABS(69-B39)</f>
        <v>45</v>
      </c>
      <c r="D39" s="36" t="s">
        <v>51</v>
      </c>
      <c r="E39" s="47">
        <v>4</v>
      </c>
      <c r="F39" s="42">
        <f>ABS(23-E39)</f>
        <v>19</v>
      </c>
    </row>
    <row r="40" spans="1:6" ht="15">
      <c r="A40" s="57"/>
      <c r="B40" s="47"/>
      <c r="C40" s="43"/>
      <c r="D40" s="60"/>
      <c r="E40" s="47"/>
      <c r="F40" s="42"/>
    </row>
    <row r="41" spans="1:6" ht="15">
      <c r="A41" s="36"/>
      <c r="B41" s="45"/>
      <c r="C41" s="43"/>
      <c r="D41" s="58"/>
      <c r="E41" s="47"/>
      <c r="F41" s="42"/>
    </row>
    <row r="42" spans="1:6" ht="15">
      <c r="A42" s="58"/>
      <c r="B42" s="45"/>
      <c r="C42" s="55"/>
      <c r="D42" s="60"/>
      <c r="E42" s="47"/>
      <c r="F42" s="42"/>
    </row>
    <row r="43" spans="1:6" ht="15">
      <c r="A43" s="51"/>
      <c r="B43" s="45"/>
      <c r="C43" s="55"/>
      <c r="D43" s="46"/>
      <c r="E43" s="47"/>
      <c r="F43" s="42"/>
    </row>
    <row r="44" spans="1:6" ht="15">
      <c r="A44" s="56"/>
      <c r="B44" s="54"/>
      <c r="C44" s="54"/>
      <c r="D44" s="56"/>
      <c r="E44" s="47"/>
      <c r="F44" s="42"/>
    </row>
    <row r="45" spans="1:6" ht="15">
      <c r="A45" s="3"/>
      <c r="B45" s="48"/>
      <c r="C45" s="48"/>
      <c r="D45" s="46"/>
      <c r="E45" s="47"/>
      <c r="F45" s="42"/>
    </row>
    <row r="46" spans="1:6" ht="12.75">
      <c r="A46" s="98" t="s">
        <v>22</v>
      </c>
      <c r="B46" s="99"/>
      <c r="C46" s="99"/>
      <c r="D46" s="99"/>
      <c r="E46" s="99"/>
      <c r="F46" s="100"/>
    </row>
    <row r="47" spans="1:6" ht="12.75">
      <c r="A47" s="101" t="s">
        <v>24</v>
      </c>
      <c r="B47" s="102"/>
      <c r="C47" s="103"/>
      <c r="D47" s="101" t="s">
        <v>25</v>
      </c>
      <c r="E47" s="102"/>
      <c r="F47" s="103"/>
    </row>
    <row r="48" spans="1:6" ht="12.75">
      <c r="A48" s="104"/>
      <c r="B48" s="105"/>
      <c r="C48" s="106"/>
      <c r="D48" s="104"/>
      <c r="E48" s="105"/>
      <c r="F48" s="106"/>
    </row>
    <row r="49" spans="1:6" ht="12.75">
      <c r="A49" s="91" t="s">
        <v>53</v>
      </c>
      <c r="B49" s="92"/>
      <c r="C49" s="93"/>
      <c r="D49" s="97" t="s">
        <v>52</v>
      </c>
      <c r="E49" s="92"/>
      <c r="F49" s="93"/>
    </row>
    <row r="50" spans="1:6" ht="12.75">
      <c r="A50" s="94"/>
      <c r="B50" s="95"/>
      <c r="C50" s="96"/>
      <c r="D50" s="94"/>
      <c r="E50" s="95"/>
      <c r="F50" s="96"/>
    </row>
  </sheetData>
  <sheetProtection/>
  <mergeCells count="2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2024-02-14T21:54:09Z</dcterms:modified>
  <cp:category/>
  <cp:version/>
  <cp:contentType/>
  <cp:contentStatus/>
</cp:coreProperties>
</file>