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<sst xmlns="http://schemas.openxmlformats.org/spreadsheetml/2006/main" count="241" uniqueCount="89">
  <si>
    <t>League Position</t>
  </si>
  <si>
    <t>Team Name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</si>
  <si>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</si>
  <si>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</si>
  <si>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</si>
  <si>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</si>
  <si>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</si>
  <si>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</si>
  <si>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</si>
  <si>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</si>
  <si>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</si>
  <si>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</si>
  <si>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</si>
  <si>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</si>
  <si>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</si>
  <si>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</si>
  <si>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</si>
  <si>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</si>
  <si>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</si>
  <si>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</si>
  <si>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</si>
  <si>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</si>
  <si>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</si>
  <si>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</si>
  <si>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</si>
  <si>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</si>
  <si>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</si>
  <si>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</si>
  <si>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</si>
  <si>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</si>
  <si>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</si>
  <si>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PSW'S</t>
  </si>
  <si>
    <t>PICK N MIX</t>
  </si>
  <si>
    <t>TEAM BOSLEY</t>
  </si>
  <si>
    <t>MURDER DUCKS</t>
  </si>
  <si>
    <t>Rutland &amp; Derby - Leicester City Centre - Monday Night League Cup</t>
  </si>
  <si>
    <t>THE ALLSORTS</t>
  </si>
  <si>
    <t>JIMMY NAILED IT</t>
  </si>
  <si>
    <t>N/A</t>
  </si>
  <si>
    <t>MUSIC INTROS</t>
  </si>
  <si>
    <t>Science &amp; Nature</t>
  </si>
  <si>
    <t>General Kniowledge</t>
  </si>
  <si>
    <t>LIGHT FIXTURES</t>
  </si>
  <si>
    <t>INSERT POUTINE BASED PUN HERE</t>
  </si>
  <si>
    <t>CONNORS ANGELS</t>
  </si>
  <si>
    <t>IN LAST PLACE</t>
  </si>
  <si>
    <t>THE ALLSORTS (13)</t>
  </si>
  <si>
    <t>IN LAST PLACE (1)</t>
  </si>
  <si>
    <t>FOOD &amp; DRINK</t>
  </si>
  <si>
    <t>TOP 5'S</t>
  </si>
  <si>
    <t>The Rutland &amp; Derby - Monday Night Quiz - Quiz League #46</t>
  </si>
  <si>
    <t>SHAJAM</t>
  </si>
  <si>
    <t>Week Number: #2</t>
  </si>
  <si>
    <t>ALL SORTS 3</t>
  </si>
  <si>
    <t>MURDER DUCKS 8</t>
  </si>
  <si>
    <t>GENERAL KNOWLEDGE</t>
  </si>
  <si>
    <t>FAMOUS FACES</t>
  </si>
  <si>
    <t>TV &amp; FILM</t>
  </si>
  <si>
    <t>MUSIC TRIVIA</t>
  </si>
  <si>
    <t>UNIVERSALLY CHALLANGED</t>
  </si>
  <si>
    <t>LRWG</t>
  </si>
  <si>
    <t>PSW 1</t>
  </si>
  <si>
    <t>All sorts 11</t>
  </si>
  <si>
    <t>UNIVERITY CHALLANGED</t>
  </si>
  <si>
    <t>THE MURDER DUCKS</t>
  </si>
  <si>
    <t>DILTOIDS</t>
  </si>
  <si>
    <t>HISTORY &amp; GEOGRAPHY</t>
  </si>
  <si>
    <t>Y</t>
  </si>
  <si>
    <t>JUST THE TWO OF US</t>
  </si>
  <si>
    <t xml:space="preserve">JOHNS 40TH </t>
  </si>
  <si>
    <t>SESHLEHAM</t>
  </si>
  <si>
    <t>FLORENCE NIGHTENGALES</t>
  </si>
  <si>
    <t>QUIZEE RASCALS</t>
  </si>
  <si>
    <t>DREW PEACOCKS MALE SUPPORT GROUP</t>
  </si>
  <si>
    <t>MY DRINKING TEAM HAS A LIVER PROBLEM</t>
  </si>
  <si>
    <t>CHAIRMAN MAYS MINTONS</t>
  </si>
  <si>
    <t>DREW PEACOCK</t>
  </si>
  <si>
    <t>JUST THE TWO OIF US</t>
  </si>
  <si>
    <t>ALLSORTS 15</t>
  </si>
  <si>
    <t>CHAIRMAN MAY MINIONS/SESHLEHAM/FLORENCE NIGHTEMGALES 5</t>
  </si>
  <si>
    <t>CHAIRMAN MAYS MINIONS</t>
  </si>
  <si>
    <t>JUST THE TWO US</t>
  </si>
  <si>
    <t>QUIZZEE RASCALS</t>
  </si>
  <si>
    <t>MY DRINKING TEAM HAS LIVER PROBLEMS</t>
  </si>
  <si>
    <t>JOHNS 40TH 46.5</t>
  </si>
  <si>
    <t>DREW PEACOCS MALE SUPPORT GROUP</t>
  </si>
  <si>
    <t>Name the film</t>
  </si>
  <si>
    <t>Food &amp; Drink</t>
  </si>
  <si>
    <t>Sport &amp; Lesiure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</si>
</sst>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0" fillId="0" borderId="1" xfId="0" applyFont="1" applyFill="1" applyBorder="1" applyAlignment="1">
      <alignment/>
    </xf>
    <xf numFmtId="0" fontId="9" fillId="2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" fontId="8" fillId="0" borderId="11" xfId="0" applyNumberFormat="1" applyFont="1" applyBorder="1" applyAlignment="1">
      <alignment horizontal="center" vertical="center"/>
    </xf>
    <xf numFmtId="16" fontId="8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="75" zoomScaleNormal="75" workbookViewId="0" topLeftCell="A1">
      <selection activeCell="A6" sqref="A6:IV6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5" width="14.140625" style="1" bestFit="1" customWidth="1"/>
    <col min="6" max="6" width="14.7109375" style="1" bestFit="1" customWidth="1"/>
    <col min="7" max="7" width="12.28125" style="1" customWidth="1"/>
    <col min="8" max="8" width="10.8515625" style="0" bestFit="1" customWidth="1"/>
    <col min="9" max="9" width="13.140625" style="12" bestFit="1" customWidth="1"/>
  </cols>
  <sheetData>
    <row r="1" spans="1:9" ht="12.75">
      <c r="A1" s="41" t="s">
        <v>50</v>
      </c>
      <c r="B1" s="42"/>
      <c r="C1" s="42"/>
      <c r="D1" s="42"/>
      <c r="E1" s="42"/>
      <c r="F1" s="42"/>
      <c r="G1" s="42"/>
      <c r="H1" s="42"/>
      <c r="I1" s="43"/>
    </row>
    <row r="2" spans="1:9" ht="12.75">
      <c r="A2" s="44" t="s">
        <v>16</v>
      </c>
      <c r="B2" s="45"/>
      <c r="C2" s="45"/>
      <c r="D2" s="45"/>
      <c r="E2" s="45"/>
      <c r="F2" s="45"/>
      <c r="G2" s="45"/>
      <c r="H2" s="46">
        <v>3</v>
      </c>
      <c r="I2" s="47"/>
    </row>
    <row r="3" spans="1:9" ht="12.75" customHeight="1">
      <c r="A3" s="48" t="s">
        <v>0</v>
      </c>
      <c r="B3" s="50" t="s">
        <v>1</v>
      </c>
      <c r="C3" s="48" t="s">
        <v>17</v>
      </c>
      <c r="D3" s="52" t="s">
        <v>24</v>
      </c>
      <c r="E3" s="52"/>
      <c r="F3" s="52"/>
      <c r="G3" s="52"/>
      <c r="H3" s="48" t="s">
        <v>3</v>
      </c>
      <c r="I3" s="11" t="s">
        <v>14</v>
      </c>
    </row>
    <row r="4" spans="1:9" ht="12.75">
      <c r="A4" s="49"/>
      <c r="B4" s="51"/>
      <c r="C4" s="49"/>
      <c r="D4" s="2">
        <v>42828</v>
      </c>
      <c r="E4" s="2">
        <f>D4+7</f>
        <v>42835</v>
      </c>
      <c r="F4" s="2">
        <f>E4+7</f>
        <v>42842</v>
      </c>
      <c r="G4" s="2">
        <f>F4+7</f>
        <v>42849</v>
      </c>
      <c r="H4" s="49"/>
      <c r="I4" s="11" t="s">
        <v>15</v>
      </c>
    </row>
    <row r="5" spans="1:9" s="32" customFormat="1" ht="12.75" customHeight="1">
      <c r="A5" s="33">
        <v>1</v>
      </c>
      <c r="B5" s="36" t="s">
        <v>32</v>
      </c>
      <c r="C5" s="5">
        <f>COUNTIF(D5:G5,"&lt;&gt;")</f>
        <v>4</v>
      </c>
      <c r="D5" s="5">
        <v>67.5</v>
      </c>
      <c r="E5" s="5">
        <v>46.5</v>
      </c>
      <c r="F5" s="5">
        <v>50.5</v>
      </c>
      <c r="G5" s="5">
        <v>58.5</v>
      </c>
      <c r="H5" s="5">
        <f>SUM(D5:G5)</f>
        <v>223</v>
      </c>
      <c r="I5" s="31">
        <f aca="true" t="shared" si="0" ref="I5:I14">H5/C5</f>
        <v>55.75</v>
      </c>
    </row>
    <row r="6" spans="1:11" s="32" customFormat="1" ht="12.75">
      <c r="A6" s="33">
        <f aca="true" t="shared" si="1" ref="A6:A16">A5+1</f>
        <v>2</v>
      </c>
      <c r="B6" s="34" t="s">
        <v>43</v>
      </c>
      <c r="C6" s="5">
        <f>COUNTIF(D6:G6,"&lt;&gt;")</f>
        <v>4</v>
      </c>
      <c r="D6" s="5">
        <v>55</v>
      </c>
      <c r="E6" s="5">
        <v>52</v>
      </c>
      <c r="F6" s="5">
        <v>55</v>
      </c>
      <c r="G6" s="5">
        <v>60.5</v>
      </c>
      <c r="H6" s="5">
        <f>SUM(D6:G6)</f>
        <v>222.5</v>
      </c>
      <c r="I6" s="31">
        <f t="shared" si="0"/>
        <v>55.625</v>
      </c>
      <c r="K6" s="32" t="s">
        <v>67</v>
      </c>
    </row>
    <row r="7" spans="1:9" s="32" customFormat="1" ht="12.75">
      <c r="A7" s="33">
        <f t="shared" si="1"/>
        <v>3</v>
      </c>
      <c r="B7" s="36" t="s">
        <v>36</v>
      </c>
      <c r="C7" s="5">
        <f>COUNTIF(D7:G7,"&lt;&gt;")</f>
        <v>4</v>
      </c>
      <c r="D7" s="5">
        <v>53.5</v>
      </c>
      <c r="E7" s="5">
        <v>44</v>
      </c>
      <c r="F7" s="5">
        <v>53.5</v>
      </c>
      <c r="G7" s="5">
        <v>68.5</v>
      </c>
      <c r="H7" s="5">
        <f>SUM(D7:G7)</f>
        <v>219.5</v>
      </c>
      <c r="I7" s="31">
        <f t="shared" si="0"/>
        <v>54.875</v>
      </c>
    </row>
    <row r="8" spans="1:9" s="32" customFormat="1" ht="12" customHeight="1">
      <c r="A8" s="33">
        <f t="shared" si="1"/>
        <v>4</v>
      </c>
      <c r="B8" s="36" t="s">
        <v>33</v>
      </c>
      <c r="C8" s="5">
        <f>COUNTIF(D8:G8,"&lt;&gt;")</f>
        <v>4</v>
      </c>
      <c r="D8" s="5">
        <v>48</v>
      </c>
      <c r="E8" s="5">
        <v>50</v>
      </c>
      <c r="F8" s="5">
        <v>52</v>
      </c>
      <c r="G8" s="5">
        <v>59</v>
      </c>
      <c r="H8" s="5">
        <f>SUM(D8:G8)</f>
        <v>209</v>
      </c>
      <c r="I8" s="31">
        <f t="shared" si="0"/>
        <v>52.25</v>
      </c>
    </row>
    <row r="9" spans="1:9" s="32" customFormat="1" ht="12.75">
      <c r="A9" s="33">
        <f t="shared" si="1"/>
        <v>5</v>
      </c>
      <c r="B9" s="36" t="s">
        <v>34</v>
      </c>
      <c r="C9" s="5">
        <f>COUNTIF(D9:G9,"&lt;&gt;")</f>
        <v>4</v>
      </c>
      <c r="D9" s="5">
        <v>43</v>
      </c>
      <c r="E9" s="5">
        <v>56</v>
      </c>
      <c r="F9" s="5">
        <v>50</v>
      </c>
      <c r="G9" s="5">
        <v>52</v>
      </c>
      <c r="H9" s="5">
        <f>SUM(D9:G9)</f>
        <v>201</v>
      </c>
      <c r="I9" s="31">
        <f t="shared" si="0"/>
        <v>50.25</v>
      </c>
    </row>
    <row r="10" spans="1:9" s="32" customFormat="1" ht="12.75">
      <c r="A10" s="33">
        <f t="shared" si="1"/>
        <v>6</v>
      </c>
      <c r="B10" s="36" t="s">
        <v>37</v>
      </c>
      <c r="C10" s="5">
        <f>COUNTIF(D10:G10,"&lt;&gt;")</f>
        <v>4</v>
      </c>
      <c r="D10" s="5">
        <v>40</v>
      </c>
      <c r="E10" s="5">
        <v>50</v>
      </c>
      <c r="F10" s="5">
        <v>42.5</v>
      </c>
      <c r="G10" s="5">
        <v>52</v>
      </c>
      <c r="H10" s="5">
        <f>SUM(D10:G10)</f>
        <v>184.5</v>
      </c>
      <c r="I10" s="31">
        <f t="shared" si="0"/>
        <v>46.125</v>
      </c>
    </row>
    <row r="11" spans="1:9" s="32" customFormat="1" ht="12.75">
      <c r="A11" s="33">
        <f t="shared" si="1"/>
        <v>7</v>
      </c>
      <c r="B11" s="36" t="s">
        <v>31</v>
      </c>
      <c r="C11" s="5">
        <f>COUNTIF(D11:G11,"&lt;&gt;")</f>
        <v>4</v>
      </c>
      <c r="D11" s="5">
        <v>33</v>
      </c>
      <c r="E11" s="5">
        <v>47</v>
      </c>
      <c r="F11" s="5">
        <v>26.5</v>
      </c>
      <c r="G11" s="5">
        <v>32.5</v>
      </c>
      <c r="H11" s="5">
        <f>SUM(D11:G11)</f>
        <v>139</v>
      </c>
      <c r="I11" s="31">
        <f t="shared" si="0"/>
        <v>34.75</v>
      </c>
    </row>
    <row r="12" spans="1:9" s="32" customFormat="1" ht="12.75">
      <c r="A12" s="33">
        <f t="shared" si="1"/>
        <v>8</v>
      </c>
      <c r="B12" s="36" t="s">
        <v>42</v>
      </c>
      <c r="C12" s="5">
        <f>COUNTIF(D12:G12,"&lt;&gt;")</f>
        <v>2</v>
      </c>
      <c r="D12" s="5">
        <v>45.5</v>
      </c>
      <c r="E12" s="5"/>
      <c r="F12" s="5"/>
      <c r="G12" s="5">
        <v>43</v>
      </c>
      <c r="H12" s="5">
        <f>SUM(D12:G12)</f>
        <v>88.5</v>
      </c>
      <c r="I12" s="31">
        <f t="shared" si="0"/>
        <v>44.25</v>
      </c>
    </row>
    <row r="13" spans="1:9" s="32" customFormat="1" ht="13.5" customHeight="1">
      <c r="A13" s="33">
        <f t="shared" si="1"/>
        <v>9</v>
      </c>
      <c r="B13" s="5" t="s">
        <v>85</v>
      </c>
      <c r="C13" s="5">
        <f>COUNTIF(D13:G13,"&lt;&gt;")</f>
        <v>1</v>
      </c>
      <c r="D13" s="5"/>
      <c r="E13" s="5"/>
      <c r="F13" s="5"/>
      <c r="G13" s="5">
        <v>59</v>
      </c>
      <c r="H13" s="5">
        <f>SUM(D13:G13)</f>
        <v>59</v>
      </c>
      <c r="I13" s="31">
        <f t="shared" si="0"/>
        <v>59</v>
      </c>
    </row>
    <row r="14" spans="1:9" s="32" customFormat="1" ht="12.75">
      <c r="A14" s="33">
        <f t="shared" si="1"/>
        <v>10</v>
      </c>
      <c r="B14" s="36" t="s">
        <v>60</v>
      </c>
      <c r="C14" s="5">
        <f>COUNTIF(D14:G14,"&lt;&gt;")</f>
        <v>1</v>
      </c>
      <c r="D14" s="5"/>
      <c r="E14" s="5"/>
      <c r="F14" s="5">
        <v>52</v>
      </c>
      <c r="G14" s="5"/>
      <c r="H14" s="5">
        <f>SUM(D14:G14)</f>
        <v>52</v>
      </c>
      <c r="I14" s="31">
        <f t="shared" si="0"/>
        <v>52</v>
      </c>
    </row>
    <row r="15" spans="1:9" ht="12.75">
      <c r="A15" s="4">
        <f t="shared" si="1"/>
        <v>11</v>
      </c>
      <c r="B15" s="36" t="s">
        <v>44</v>
      </c>
      <c r="C15" s="5">
        <f>COUNTIF(D15:G15,"&lt;&gt;")</f>
        <v>1</v>
      </c>
      <c r="D15" s="5">
        <v>48.5</v>
      </c>
      <c r="E15" s="5"/>
      <c r="F15" s="5"/>
      <c r="G15" s="5"/>
      <c r="H15" s="5">
        <f>SUM(D15:G15)</f>
        <v>48.5</v>
      </c>
      <c r="I15" s="31">
        <f>H15/C15</f>
        <v>48.5</v>
      </c>
    </row>
    <row r="16" spans="1:9" ht="12.75">
      <c r="A16" s="4">
        <f t="shared" si="1"/>
        <v>12</v>
      </c>
      <c r="B16" s="5" t="s">
        <v>84</v>
      </c>
      <c r="C16" s="5">
        <f>COUNTIF(D16:G16,"&lt;&gt;")</f>
        <v>1</v>
      </c>
      <c r="D16" s="5"/>
      <c r="E16" s="5"/>
      <c r="F16" s="5"/>
      <c r="G16" s="5">
        <v>46.5</v>
      </c>
      <c r="H16" s="5">
        <f>SUM(D16:G16)</f>
        <v>46.5</v>
      </c>
      <c r="I16" s="31">
        <f>H16/C16</f>
        <v>46.5</v>
      </c>
    </row>
    <row r="17" spans="1:9" ht="12.75">
      <c r="A17" s="4">
        <v>13</v>
      </c>
      <c r="B17" s="36" t="s">
        <v>71</v>
      </c>
      <c r="C17" s="5">
        <f>COUNTIF(D17:G17,"&lt;&gt;")</f>
        <v>1</v>
      </c>
      <c r="D17" s="5"/>
      <c r="E17" s="5"/>
      <c r="F17" s="5"/>
      <c r="G17" s="5">
        <v>45.5</v>
      </c>
      <c r="H17" s="5">
        <f>SUM(D17:G17)</f>
        <v>45.5</v>
      </c>
      <c r="I17" s="31">
        <f>H17/C17</f>
        <v>45.5</v>
      </c>
    </row>
    <row r="18" spans="1:9" ht="12.75">
      <c r="A18" s="4">
        <v>14</v>
      </c>
      <c r="B18" s="5" t="s">
        <v>83</v>
      </c>
      <c r="C18" s="5">
        <f>COUNTIF(D18:G18,"&lt;&gt;")</f>
        <v>1</v>
      </c>
      <c r="D18" s="5"/>
      <c r="E18" s="5"/>
      <c r="F18" s="5"/>
      <c r="G18" s="5">
        <v>45.5</v>
      </c>
      <c r="H18" s="5">
        <f>SUM(D18:G18)</f>
        <v>45.5</v>
      </c>
      <c r="I18" s="31">
        <f aca="true" t="shared" si="2" ref="I18:I25">H18/C18</f>
        <v>45.5</v>
      </c>
    </row>
    <row r="19" spans="1:9" ht="12.75">
      <c r="A19" s="4">
        <v>15</v>
      </c>
      <c r="B19" s="36" t="s">
        <v>82</v>
      </c>
      <c r="C19" s="5">
        <f>COUNTIF(D19:G19,"&lt;&gt;")</f>
        <v>1</v>
      </c>
      <c r="D19" s="5"/>
      <c r="E19" s="5"/>
      <c r="F19" s="5"/>
      <c r="G19" s="5">
        <v>43</v>
      </c>
      <c r="H19" s="5">
        <f>SUM(D19:G19)</f>
        <v>43</v>
      </c>
      <c r="I19" s="31">
        <f t="shared" si="2"/>
        <v>43</v>
      </c>
    </row>
    <row r="20" spans="1:9" ht="12.75">
      <c r="A20" s="4">
        <v>16</v>
      </c>
      <c r="B20" s="34" t="s">
        <v>81</v>
      </c>
      <c r="C20" s="5">
        <f>COUNTIF(D20:G20,"&lt;&gt;")</f>
        <v>1</v>
      </c>
      <c r="D20" s="5"/>
      <c r="E20" s="5"/>
      <c r="F20" s="5"/>
      <c r="G20" s="5">
        <v>41</v>
      </c>
      <c r="H20" s="5">
        <f>SUM(D20:G20)</f>
        <v>41</v>
      </c>
      <c r="I20" s="31">
        <f t="shared" si="2"/>
        <v>41</v>
      </c>
    </row>
    <row r="21" spans="1:9" ht="12.75">
      <c r="A21" s="4">
        <v>17</v>
      </c>
      <c r="B21" s="34" t="s">
        <v>45</v>
      </c>
      <c r="C21" s="5">
        <f>COUNTIF(D21:G21,"&lt;&gt;")</f>
        <v>1</v>
      </c>
      <c r="D21" s="5">
        <v>37.5</v>
      </c>
      <c r="E21" s="5"/>
      <c r="F21" s="5"/>
      <c r="G21" s="5"/>
      <c r="H21" s="5">
        <f>SUM(D21:G21)</f>
        <v>37.5</v>
      </c>
      <c r="I21" s="31">
        <f t="shared" si="2"/>
        <v>37.5</v>
      </c>
    </row>
    <row r="22" spans="1:9" ht="12.75">
      <c r="A22" s="4">
        <v>18</v>
      </c>
      <c r="B22" s="34" t="s">
        <v>59</v>
      </c>
      <c r="C22" s="5">
        <f>COUNTIF(D22:G22,"&lt;&gt;")</f>
        <v>1</v>
      </c>
      <c r="D22" s="5"/>
      <c r="E22" s="5"/>
      <c r="F22" s="5">
        <v>37</v>
      </c>
      <c r="G22" s="5"/>
      <c r="H22" s="5">
        <f>SUM(D22:G22)</f>
        <v>37</v>
      </c>
      <c r="I22" s="31">
        <f t="shared" si="2"/>
        <v>37</v>
      </c>
    </row>
    <row r="23" spans="1:9" ht="12.75">
      <c r="A23" s="4">
        <v>19</v>
      </c>
      <c r="B23" s="34" t="s">
        <v>70</v>
      </c>
      <c r="C23" s="5">
        <f>COUNTIF(D23:G23,"&lt;&gt;")</f>
        <v>1</v>
      </c>
      <c r="D23" s="5"/>
      <c r="E23" s="5"/>
      <c r="F23" s="5"/>
      <c r="G23" s="5">
        <v>31.5</v>
      </c>
      <c r="H23" s="5">
        <f>SUM(D23:G23)</f>
        <v>31.5</v>
      </c>
      <c r="I23" s="31">
        <f t="shared" si="2"/>
        <v>31.5</v>
      </c>
    </row>
    <row r="24" spans="1:9" ht="12.75">
      <c r="A24" s="4"/>
      <c r="B24" s="36" t="s">
        <v>80</v>
      </c>
      <c r="C24" s="5">
        <f>COUNTIF(D24:G24,"&lt;&gt;")</f>
        <v>1</v>
      </c>
      <c r="D24" s="5"/>
      <c r="E24" s="5"/>
      <c r="F24" s="5"/>
      <c r="G24" s="5">
        <v>31.5</v>
      </c>
      <c r="H24" s="5">
        <f>SUM(D24:G24)</f>
        <v>31.5</v>
      </c>
      <c r="I24" s="31">
        <f t="shared" si="2"/>
        <v>31.5</v>
      </c>
    </row>
    <row r="25" spans="1:9" ht="12.75">
      <c r="A25" s="4">
        <v>20</v>
      </c>
      <c r="B25" s="36" t="s">
        <v>51</v>
      </c>
      <c r="C25" s="5">
        <f>COUNTIF(D25:G25,"&lt;&gt;")</f>
        <v>1</v>
      </c>
      <c r="D25" s="5"/>
      <c r="E25" s="5">
        <v>27</v>
      </c>
      <c r="F25" s="5"/>
      <c r="G25" s="5"/>
      <c r="H25" s="5">
        <f>SUM(D25:G25)</f>
        <v>27</v>
      </c>
      <c r="I25" s="31">
        <f t="shared" si="2"/>
        <v>27</v>
      </c>
    </row>
    <row r="26" spans="1:9" ht="12.75">
      <c r="A26" s="56" t="s">
        <v>18</v>
      </c>
      <c r="B26" s="57"/>
      <c r="C26" s="57"/>
      <c r="D26" s="57"/>
      <c r="E26" s="57"/>
      <c r="F26" s="57"/>
      <c r="G26" s="57"/>
      <c r="H26" s="57"/>
      <c r="I26" s="58"/>
    </row>
    <row r="27" spans="1:9" ht="12.75">
      <c r="A27" s="59"/>
      <c r="B27" s="60"/>
      <c r="C27" s="60"/>
      <c r="D27" s="60"/>
      <c r="E27" s="60"/>
      <c r="F27" s="60"/>
      <c r="G27" s="60"/>
      <c r="H27" s="60"/>
      <c r="I27" s="61"/>
    </row>
    <row r="28" spans="1:9" ht="12.75">
      <c r="A28" s="55" t="s">
        <v>10</v>
      </c>
      <c r="B28" s="54" t="s">
        <v>12</v>
      </c>
      <c r="C28" s="9" t="s">
        <v>9</v>
      </c>
      <c r="D28" s="11">
        <f>SUM(D5:D25)/D30</f>
        <v>47.15</v>
      </c>
      <c r="E28" s="11">
        <f>SUM(E5:E25)/E30</f>
        <v>46.5625</v>
      </c>
      <c r="F28" s="11">
        <f>SUM(F5:F25)/F30</f>
        <v>46.55555555555556</v>
      </c>
      <c r="G28" s="11">
        <f>SUM(G5:G25)/G30</f>
        <v>48.09375</v>
      </c>
      <c r="H28" s="6"/>
      <c r="I28" s="18"/>
    </row>
    <row r="29" spans="1:9" ht="12.75">
      <c r="A29" s="55"/>
      <c r="B29" s="54"/>
      <c r="C29" s="10" t="s">
        <v>13</v>
      </c>
      <c r="D29" s="11">
        <f>MAX(D5:D25)</f>
        <v>67.5</v>
      </c>
      <c r="E29" s="11">
        <f>MAX(E5:E25)</f>
        <v>56</v>
      </c>
      <c r="F29" s="11">
        <f>MAX(F5:F25)</f>
        <v>55</v>
      </c>
      <c r="G29" s="11">
        <f>MAX(G5:G25)</f>
        <v>68.5</v>
      </c>
      <c r="H29" s="16"/>
      <c r="I29" s="17"/>
    </row>
    <row r="30" spans="1:9" ht="12.75">
      <c r="A30" s="55"/>
      <c r="B30" s="54"/>
      <c r="C30" s="13" t="s">
        <v>14</v>
      </c>
      <c r="D30" s="14">
        <f>COUNTIF(D5:D25,"&lt;&gt;")</f>
        <v>10</v>
      </c>
      <c r="E30" s="14">
        <f>COUNTIF(E5:E25,"&lt;&gt;")</f>
        <v>8</v>
      </c>
      <c r="F30" s="14">
        <f>COUNTIF(F5:F25,"&lt;&gt;")</f>
        <v>9</v>
      </c>
      <c r="G30" s="14">
        <f>COUNTIF(G5:G25,"&lt;&gt;")</f>
        <v>16</v>
      </c>
      <c r="H30" s="18"/>
      <c r="I30" s="17"/>
    </row>
    <row r="31" spans="1:9" ht="12.75">
      <c r="A31" s="55"/>
      <c r="B31" s="53" t="s">
        <v>11</v>
      </c>
      <c r="C31" s="3" t="s">
        <v>4</v>
      </c>
      <c r="D31" s="8" t="s">
        <v>39</v>
      </c>
      <c r="E31" s="8" t="s">
        <v>39</v>
      </c>
      <c r="F31" s="8" t="s">
        <v>39</v>
      </c>
      <c r="G31" s="8" t="s">
        <v>39</v>
      </c>
      <c r="H31" s="19"/>
      <c r="I31" s="17"/>
    </row>
    <row r="32" spans="1:9" ht="12.75">
      <c r="A32" s="55"/>
      <c r="B32" s="53"/>
      <c r="C32" s="3" t="s">
        <v>5</v>
      </c>
      <c r="D32" s="8" t="s">
        <v>48</v>
      </c>
      <c r="E32" s="8" t="s">
        <v>57</v>
      </c>
      <c r="F32" s="8" t="s">
        <v>57</v>
      </c>
      <c r="G32" s="8" t="s">
        <v>87</v>
      </c>
      <c r="H32" s="20"/>
      <c r="I32" s="21"/>
    </row>
    <row r="33" spans="1:9" ht="12.75">
      <c r="A33" s="55"/>
      <c r="B33" s="53"/>
      <c r="C33" s="3" t="s">
        <v>6</v>
      </c>
      <c r="D33" s="8" t="s">
        <v>49</v>
      </c>
      <c r="E33" s="8" t="s">
        <v>56</v>
      </c>
      <c r="F33" s="8" t="s">
        <v>65</v>
      </c>
      <c r="G33" s="8" t="s">
        <v>86</v>
      </c>
      <c r="H33" s="20"/>
      <c r="I33" s="21"/>
    </row>
    <row r="34" spans="1:9" ht="12.75" customHeight="1">
      <c r="A34" s="55"/>
      <c r="B34" s="53"/>
      <c r="C34" s="3" t="s">
        <v>7</v>
      </c>
      <c r="D34" s="8" t="s">
        <v>40</v>
      </c>
      <c r="E34" s="8" t="s">
        <v>58</v>
      </c>
      <c r="F34" s="8" t="s">
        <v>66</v>
      </c>
      <c r="G34" s="8" t="s">
        <v>88</v>
      </c>
      <c r="H34" s="20"/>
      <c r="I34" s="21"/>
    </row>
    <row r="35" spans="1:9" s="7" customFormat="1" ht="12.75" customHeight="1">
      <c r="A35" s="55"/>
      <c r="B35" s="53"/>
      <c r="C35" s="3" t="s">
        <v>8</v>
      </c>
      <c r="D35" s="8" t="s">
        <v>41</v>
      </c>
      <c r="E35" s="8" t="s">
        <v>55</v>
      </c>
      <c r="F35" s="8" t="s">
        <v>55</v>
      </c>
      <c r="G35" s="8" t="s">
        <v>55</v>
      </c>
      <c r="H35" s="20"/>
      <c r="I35" s="21"/>
    </row>
    <row r="36" spans="1:9" s="12" customFormat="1" ht="12.75">
      <c r="A36" s="22"/>
      <c r="B36" s="6"/>
      <c r="C36" s="1"/>
      <c r="D36" s="24"/>
      <c r="E36" s="24"/>
      <c r="F36" s="23"/>
      <c r="G36" s="24"/>
      <c r="H36" s="20"/>
      <c r="I36" s="21"/>
    </row>
    <row r="37" spans="1:9" s="15" customFormat="1" ht="12.75">
      <c r="A37" s="6"/>
      <c r="B37" s="6"/>
      <c r="C37" s="1"/>
      <c r="D37" s="1"/>
      <c r="E37" s="1"/>
      <c r="F37" s="1"/>
      <c r="G37" s="1"/>
      <c r="H37"/>
      <c r="I37" s="12"/>
    </row>
    <row r="38" ht="11.25" customHeight="1"/>
    <row r="40" ht="12.75">
      <c r="J40" s="12"/>
    </row>
  </sheetData>
  <mergeCells count="12">
    <mergeCell ref="B31:B35"/>
    <mergeCell ref="B28:B30"/>
    <mergeCell ref="A28:A35"/>
    <mergeCell ref="A26:I27"/>
    <mergeCell ref="A1:I1"/>
    <mergeCell ref="A2:G2"/>
    <mergeCell ref="H2:I2"/>
    <mergeCell ref="H3:H4"/>
    <mergeCell ref="B3:B4"/>
    <mergeCell ref="A3:A4"/>
    <mergeCell ref="D3:G3"/>
    <mergeCell ref="C3:C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="94" zoomScaleNormal="94" workbookViewId="0" topLeftCell="A1">
      <selection activeCell="I7" sqref="I7"/>
    </sheetView>
  </sheetViews>
  <sheetFormatPr defaultColWidth="9.140625" defaultRowHeight="12.75"/>
  <cols>
    <col min="2" max="2" width="44.8515625" style="38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</cols>
  <sheetData>
    <row r="1" spans="1:13" ht="12.75">
      <c r="A1" s="67" t="s">
        <v>35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ht="12.75">
      <c r="A2" s="70" t="s">
        <v>52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ht="12.75" customHeight="1">
      <c r="A3" s="75" t="s">
        <v>0</v>
      </c>
      <c r="B3" s="77" t="s">
        <v>1</v>
      </c>
      <c r="C3" s="65" t="s">
        <v>2</v>
      </c>
      <c r="D3" s="66"/>
      <c r="E3" s="66"/>
      <c r="F3" s="66"/>
      <c r="G3" s="66"/>
      <c r="H3" s="66"/>
      <c r="I3" s="66"/>
      <c r="J3" s="66"/>
      <c r="K3" s="66"/>
      <c r="L3" s="66"/>
      <c r="M3" s="25"/>
    </row>
    <row r="4" spans="1:13" ht="12.75">
      <c r="A4" s="76"/>
      <c r="B4" s="78"/>
      <c r="C4" s="73">
        <v>42828</v>
      </c>
      <c r="D4" s="74"/>
      <c r="E4" s="73">
        <f>C4+7</f>
        <v>42835</v>
      </c>
      <c r="F4" s="74"/>
      <c r="G4" s="73">
        <f>E4+7</f>
        <v>42842</v>
      </c>
      <c r="H4" s="74"/>
      <c r="I4" s="73">
        <f>G4+7</f>
        <v>42849</v>
      </c>
      <c r="J4" s="74"/>
      <c r="K4" s="73" t="s">
        <v>38</v>
      </c>
      <c r="L4" s="74"/>
      <c r="M4" s="27" t="s">
        <v>21</v>
      </c>
    </row>
    <row r="5" spans="1:13" ht="12.75">
      <c r="A5" s="26"/>
      <c r="B5" s="37"/>
      <c r="C5" s="28" t="s">
        <v>19</v>
      </c>
      <c r="D5" s="28" t="s">
        <v>20</v>
      </c>
      <c r="E5" s="28" t="s">
        <v>19</v>
      </c>
      <c r="F5" s="28" t="s">
        <v>20</v>
      </c>
      <c r="G5" s="28" t="s">
        <v>19</v>
      </c>
      <c r="H5" s="28" t="s">
        <v>20</v>
      </c>
      <c r="I5" s="28" t="s">
        <v>19</v>
      </c>
      <c r="J5" s="28" t="s">
        <v>20</v>
      </c>
      <c r="K5" s="28" t="s">
        <v>19</v>
      </c>
      <c r="L5" s="28" t="s">
        <v>20</v>
      </c>
      <c r="M5" s="29" t="s">
        <v>22</v>
      </c>
    </row>
    <row r="6" spans="1:13" ht="12.75" customHeight="1">
      <c r="A6" s="30">
        <v>1</v>
      </c>
      <c r="B6" s="34" t="s">
        <v>43</v>
      </c>
      <c r="C6" s="30">
        <v>1</v>
      </c>
      <c r="D6" s="30"/>
      <c r="E6" s="30"/>
      <c r="F6" s="30"/>
      <c r="G6" s="30"/>
      <c r="H6" s="30">
        <v>3</v>
      </c>
      <c r="I6" s="30">
        <v>3</v>
      </c>
      <c r="J6" s="30"/>
      <c r="K6" s="30"/>
      <c r="L6" s="30"/>
      <c r="M6" s="30">
        <f>SUM(C6:L6)</f>
        <v>7</v>
      </c>
    </row>
    <row r="7" spans="1:13" ht="12.75">
      <c r="A7" s="30">
        <f aca="true" t="shared" si="0" ref="A7:A14">A6+1</f>
        <v>2</v>
      </c>
      <c r="B7" s="36" t="s">
        <v>32</v>
      </c>
      <c r="C7" s="27">
        <v>2</v>
      </c>
      <c r="D7" s="30"/>
      <c r="E7" s="30">
        <v>3</v>
      </c>
      <c r="F7" s="30"/>
      <c r="G7" s="30"/>
      <c r="H7" s="30">
        <v>1</v>
      </c>
      <c r="I7" s="30"/>
      <c r="J7" s="30">
        <v>1</v>
      </c>
      <c r="K7" s="27"/>
      <c r="L7" s="30"/>
      <c r="M7" s="30">
        <f>SUM(C7:L7)</f>
        <v>7</v>
      </c>
    </row>
    <row r="8" spans="1:13" ht="12.75">
      <c r="A8" s="30">
        <f t="shared" si="0"/>
        <v>3</v>
      </c>
      <c r="B8" s="36" t="s">
        <v>31</v>
      </c>
      <c r="C8" s="27">
        <v>2</v>
      </c>
      <c r="D8" s="27">
        <v>3</v>
      </c>
      <c r="E8" s="27"/>
      <c r="F8" s="27">
        <v>1</v>
      </c>
      <c r="G8" s="27"/>
      <c r="H8" s="27"/>
      <c r="I8" s="27"/>
      <c r="J8" s="27"/>
      <c r="K8" s="27"/>
      <c r="L8" s="27"/>
      <c r="M8" s="30">
        <f>SUM(C8:L8)</f>
        <v>6</v>
      </c>
    </row>
    <row r="9" spans="1:13" ht="12" customHeight="1">
      <c r="A9" s="30">
        <f t="shared" si="0"/>
        <v>4</v>
      </c>
      <c r="B9" s="36" t="s">
        <v>37</v>
      </c>
      <c r="C9" s="27">
        <v>2</v>
      </c>
      <c r="D9" s="27"/>
      <c r="E9" s="27">
        <v>3</v>
      </c>
      <c r="F9" s="27"/>
      <c r="G9" s="27"/>
      <c r="H9" s="27"/>
      <c r="I9" s="27">
        <v>1</v>
      </c>
      <c r="J9" s="27"/>
      <c r="K9" s="27"/>
      <c r="L9" s="27"/>
      <c r="M9" s="30">
        <f>SUM(C9:L9)</f>
        <v>6</v>
      </c>
    </row>
    <row r="10" spans="1:13" ht="12.75">
      <c r="A10" s="30">
        <f t="shared" si="0"/>
        <v>5</v>
      </c>
      <c r="B10" s="35" t="s">
        <v>36</v>
      </c>
      <c r="C10" s="27"/>
      <c r="D10" s="30"/>
      <c r="E10" s="30">
        <v>2</v>
      </c>
      <c r="F10" s="30">
        <v>3</v>
      </c>
      <c r="G10" s="30"/>
      <c r="H10" s="30"/>
      <c r="I10" s="30"/>
      <c r="J10" s="30"/>
      <c r="K10" s="27"/>
      <c r="L10" s="30"/>
      <c r="M10" s="30">
        <f>SUM(C10:L10)</f>
        <v>5</v>
      </c>
    </row>
    <row r="11" spans="1:13" ht="12.75">
      <c r="A11" s="30">
        <f t="shared" si="0"/>
        <v>6</v>
      </c>
      <c r="B11" s="36" t="s">
        <v>33</v>
      </c>
      <c r="C11" s="27"/>
      <c r="D11" s="27">
        <v>1</v>
      </c>
      <c r="E11" s="27">
        <v>1</v>
      </c>
      <c r="F11" s="27">
        <v>2</v>
      </c>
      <c r="G11" s="27"/>
      <c r="H11" s="27"/>
      <c r="I11" s="27"/>
      <c r="J11" s="27"/>
      <c r="K11" s="27"/>
      <c r="L11" s="27"/>
      <c r="M11" s="30">
        <f>SUM(C11:L11)</f>
        <v>4</v>
      </c>
    </row>
    <row r="12" spans="1:13" ht="12.75">
      <c r="A12" s="30">
        <f t="shared" si="0"/>
        <v>7</v>
      </c>
      <c r="B12" s="39" t="s">
        <v>44</v>
      </c>
      <c r="C12" s="27">
        <v>3</v>
      </c>
      <c r="D12" s="27"/>
      <c r="E12" s="27"/>
      <c r="F12" s="27"/>
      <c r="G12" s="27"/>
      <c r="H12" s="27"/>
      <c r="I12" s="27"/>
      <c r="J12" s="27"/>
      <c r="K12" s="27"/>
      <c r="L12" s="27"/>
      <c r="M12" s="30">
        <f>SUM(C12:L12)</f>
        <v>3</v>
      </c>
    </row>
    <row r="13" spans="1:13" ht="12.75">
      <c r="A13" s="30">
        <f t="shared" si="0"/>
        <v>8</v>
      </c>
      <c r="B13" s="34" t="s">
        <v>64</v>
      </c>
      <c r="C13" s="30"/>
      <c r="D13" s="30"/>
      <c r="E13" s="30"/>
      <c r="F13" s="30"/>
      <c r="G13" s="30">
        <v>1</v>
      </c>
      <c r="H13" s="30">
        <v>2</v>
      </c>
      <c r="I13" s="30"/>
      <c r="J13" s="30"/>
      <c r="K13" s="30"/>
      <c r="L13" s="30"/>
      <c r="M13" s="30">
        <f>SUM(C13:L13)</f>
        <v>3</v>
      </c>
    </row>
    <row r="14" spans="1:13" ht="12.75">
      <c r="A14" s="30">
        <f t="shared" si="0"/>
        <v>9</v>
      </c>
      <c r="B14" s="34" t="s">
        <v>60</v>
      </c>
      <c r="C14" s="30"/>
      <c r="D14" s="30"/>
      <c r="E14" s="30"/>
      <c r="F14" s="30"/>
      <c r="G14" s="30">
        <v>3</v>
      </c>
      <c r="H14" s="30"/>
      <c r="I14" s="30"/>
      <c r="J14" s="30"/>
      <c r="K14" s="30"/>
      <c r="L14" s="30"/>
      <c r="M14" s="30">
        <f>SUM(C14:L14)</f>
        <v>3</v>
      </c>
    </row>
    <row r="15" spans="1:13" ht="12.75">
      <c r="A15" s="30">
        <v>10</v>
      </c>
      <c r="B15" s="35" t="s">
        <v>77</v>
      </c>
      <c r="C15" s="30"/>
      <c r="D15" s="30"/>
      <c r="E15" s="30"/>
      <c r="F15" s="30"/>
      <c r="G15" s="30"/>
      <c r="H15" s="30"/>
      <c r="I15" s="30"/>
      <c r="J15" s="30">
        <v>3</v>
      </c>
      <c r="K15" s="30"/>
      <c r="L15" s="30"/>
      <c r="M15" s="30">
        <f>SUM(C15:L15)</f>
        <v>3</v>
      </c>
    </row>
    <row r="16" spans="1:13" ht="12.75">
      <c r="A16" s="30">
        <v>11</v>
      </c>
      <c r="B16" s="34" t="s">
        <v>76</v>
      </c>
      <c r="C16" s="30"/>
      <c r="D16" s="30"/>
      <c r="E16" s="30"/>
      <c r="F16" s="30"/>
      <c r="G16" s="30"/>
      <c r="H16" s="30"/>
      <c r="I16" s="30">
        <v>2</v>
      </c>
      <c r="J16" s="30"/>
      <c r="K16" s="30"/>
      <c r="L16" s="30"/>
      <c r="M16" s="30">
        <f>SUM(C16:L16)</f>
        <v>2</v>
      </c>
    </row>
    <row r="17" spans="1:13" ht="12.75">
      <c r="A17" s="30">
        <v>12</v>
      </c>
      <c r="B17" s="36" t="s">
        <v>42</v>
      </c>
      <c r="C17" s="27"/>
      <c r="D17" s="27">
        <v>2</v>
      </c>
      <c r="E17" s="27"/>
      <c r="F17" s="27"/>
      <c r="G17" s="27"/>
      <c r="H17" s="27"/>
      <c r="I17" s="27"/>
      <c r="J17" s="27"/>
      <c r="K17" s="27"/>
      <c r="L17" s="27"/>
      <c r="M17" s="30">
        <f>SUM(C17:L17)</f>
        <v>2</v>
      </c>
    </row>
    <row r="18" spans="1:13" ht="12.75">
      <c r="A18" s="30">
        <v>13</v>
      </c>
      <c r="B18" s="35" t="s">
        <v>51</v>
      </c>
      <c r="C18" s="30"/>
      <c r="D18" s="30"/>
      <c r="E18" s="30">
        <v>2</v>
      </c>
      <c r="F18" s="30"/>
      <c r="G18" s="30"/>
      <c r="H18" s="30"/>
      <c r="I18" s="30"/>
      <c r="J18" s="30"/>
      <c r="K18" s="30"/>
      <c r="L18" s="30"/>
      <c r="M18" s="30">
        <f>SUM(C18:L18)</f>
        <v>2</v>
      </c>
    </row>
    <row r="19" spans="1:13" ht="12.75">
      <c r="A19" s="30">
        <v>14</v>
      </c>
      <c r="B19" s="35" t="s">
        <v>74</v>
      </c>
      <c r="C19" s="30"/>
      <c r="D19" s="30"/>
      <c r="E19" s="30"/>
      <c r="F19" s="30"/>
      <c r="G19" s="30"/>
      <c r="H19" s="30"/>
      <c r="I19" s="30"/>
      <c r="J19" s="30">
        <v>2</v>
      </c>
      <c r="K19" s="30"/>
      <c r="L19" s="30"/>
      <c r="M19" s="30">
        <f>SUM(C19:L19)</f>
        <v>2</v>
      </c>
    </row>
    <row r="20" spans="1:13" ht="12.75">
      <c r="A20" s="30">
        <v>15</v>
      </c>
      <c r="B20" s="35" t="s">
        <v>63</v>
      </c>
      <c r="C20" s="30"/>
      <c r="D20" s="30"/>
      <c r="E20" s="30"/>
      <c r="F20" s="30"/>
      <c r="G20" s="30">
        <v>2</v>
      </c>
      <c r="H20" s="30"/>
      <c r="I20" s="30"/>
      <c r="J20" s="30"/>
      <c r="K20" s="30"/>
      <c r="L20" s="30"/>
      <c r="M20" s="30">
        <f>SUM(C20:L20)</f>
        <v>2</v>
      </c>
    </row>
    <row r="21" spans="1:13" ht="12.75" customHeight="1">
      <c r="A21" s="62" t="s">
        <v>23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1:13" ht="12.75" customHeight="1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</row>
  </sheetData>
  <mergeCells count="11">
    <mergeCell ref="E4:F4"/>
    <mergeCell ref="A21:M22"/>
    <mergeCell ref="C3:L3"/>
    <mergeCell ref="A1:M1"/>
    <mergeCell ref="A2:M2"/>
    <mergeCell ref="G4:H4"/>
    <mergeCell ref="I4:J4"/>
    <mergeCell ref="K4:L4"/>
    <mergeCell ref="A3:A4"/>
    <mergeCell ref="B3:B4"/>
    <mergeCell ref="C4:D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zoomScale="115" zoomScaleNormal="115" workbookViewId="0" topLeftCell="E21">
      <selection activeCell="G46" sqref="G46:L46"/>
    </sheetView>
  </sheetViews>
  <sheetFormatPr defaultColWidth="9.140625" defaultRowHeight="12.75"/>
  <cols>
    <col min="1" max="1" width="36.57421875" style="0" bestFit="1" customWidth="1"/>
    <col min="2" max="2" width="7.8515625" style="0" bestFit="1" customWidth="1"/>
    <col min="4" max="4" width="36.57421875" style="0" bestFit="1" customWidth="1"/>
    <col min="7" max="7" width="42.140625" style="0" bestFit="1" customWidth="1"/>
    <col min="9" max="9" width="9.7109375" style="0" bestFit="1" customWidth="1"/>
    <col min="10" max="10" width="42.140625" style="0" bestFit="1" customWidth="1"/>
    <col min="12" max="12" width="13.421875" style="0" customWidth="1"/>
  </cols>
  <sheetData>
    <row r="1" spans="1:12" ht="12.75">
      <c r="A1" s="71" t="s">
        <v>28</v>
      </c>
      <c r="B1" s="71"/>
      <c r="C1" s="71"/>
      <c r="D1" s="71"/>
      <c r="E1" s="71"/>
      <c r="F1" s="71"/>
      <c r="G1" s="71" t="s">
        <v>28</v>
      </c>
      <c r="H1" s="71"/>
      <c r="I1" s="71"/>
      <c r="J1" s="71"/>
      <c r="K1" s="71"/>
      <c r="L1" s="71"/>
    </row>
    <row r="2" spans="1:12" ht="12.75">
      <c r="A2" s="85">
        <v>42828</v>
      </c>
      <c r="B2" s="81"/>
      <c r="C2" s="81"/>
      <c r="D2" s="85">
        <v>42828</v>
      </c>
      <c r="E2" s="81"/>
      <c r="F2" s="81"/>
      <c r="G2" s="85">
        <v>42835</v>
      </c>
      <c r="H2" s="81"/>
      <c r="I2" s="81"/>
      <c r="J2" s="85">
        <v>42835</v>
      </c>
      <c r="K2" s="81"/>
      <c r="L2" s="81"/>
    </row>
    <row r="3" spans="1:12" ht="12.75">
      <c r="A3" s="81" t="s">
        <v>19</v>
      </c>
      <c r="B3" s="81"/>
      <c r="C3" s="81"/>
      <c r="D3" s="81" t="s">
        <v>20</v>
      </c>
      <c r="E3" s="81"/>
      <c r="F3" s="81"/>
      <c r="G3" s="81" t="s">
        <v>19</v>
      </c>
      <c r="H3" s="81"/>
      <c r="I3" s="81"/>
      <c r="J3" s="81" t="s">
        <v>20</v>
      </c>
      <c r="K3" s="81"/>
      <c r="L3" s="81"/>
    </row>
    <row r="4" spans="1:12" ht="12.75">
      <c r="A4" s="3" t="s">
        <v>1</v>
      </c>
      <c r="B4" s="3" t="s">
        <v>25</v>
      </c>
      <c r="C4" s="3" t="s">
        <v>26</v>
      </c>
      <c r="D4" s="3" t="s">
        <v>1</v>
      </c>
      <c r="E4" s="3" t="s">
        <v>25</v>
      </c>
      <c r="F4" s="3" t="s">
        <v>26</v>
      </c>
      <c r="G4" s="3" t="s">
        <v>1</v>
      </c>
      <c r="H4" s="3" t="s">
        <v>25</v>
      </c>
      <c r="I4" s="3" t="s">
        <v>26</v>
      </c>
      <c r="J4" s="3" t="s">
        <v>1</v>
      </c>
      <c r="K4" s="3" t="s">
        <v>25</v>
      </c>
      <c r="L4" s="3" t="s">
        <v>26</v>
      </c>
    </row>
    <row r="5" spans="1:12" ht="12.75">
      <c r="A5" s="39" t="s">
        <v>44</v>
      </c>
      <c r="B5" s="39">
        <v>12</v>
      </c>
      <c r="C5" s="39">
        <f aca="true" t="shared" si="0" ref="C5:C14">ABS(12-B5)</f>
        <v>0</v>
      </c>
      <c r="D5" s="39" t="s">
        <v>31</v>
      </c>
      <c r="E5" s="39">
        <v>1970</v>
      </c>
      <c r="F5" s="39">
        <f aca="true" t="shared" si="1" ref="F5:F14">ABS(1963-E5)</f>
        <v>7</v>
      </c>
      <c r="G5" s="36" t="s">
        <v>37</v>
      </c>
      <c r="H5" s="36">
        <v>14</v>
      </c>
      <c r="I5" s="39">
        <f aca="true" t="shared" si="2" ref="I5:I12">ABS(14-H5)</f>
        <v>0</v>
      </c>
      <c r="J5" s="36" t="s">
        <v>36</v>
      </c>
      <c r="K5" s="34">
        <v>21</v>
      </c>
      <c r="L5" s="39">
        <f aca="true" t="shared" si="3" ref="L5:L12">ABS(25-K5)</f>
        <v>4</v>
      </c>
    </row>
    <row r="6" spans="1:12" ht="12.75">
      <c r="A6" s="36" t="s">
        <v>37</v>
      </c>
      <c r="B6" s="36">
        <v>14</v>
      </c>
      <c r="C6" s="36">
        <f t="shared" si="0"/>
        <v>2</v>
      </c>
      <c r="D6" s="36" t="s">
        <v>42</v>
      </c>
      <c r="E6" s="36">
        <v>1972</v>
      </c>
      <c r="F6" s="36">
        <f t="shared" si="1"/>
        <v>9</v>
      </c>
      <c r="G6" s="39" t="s">
        <v>32</v>
      </c>
      <c r="H6" s="39">
        <v>14</v>
      </c>
      <c r="I6" s="39">
        <f t="shared" si="2"/>
        <v>0</v>
      </c>
      <c r="J6" s="36" t="s">
        <v>33</v>
      </c>
      <c r="K6" s="36">
        <v>31</v>
      </c>
      <c r="L6" s="39">
        <f t="shared" si="3"/>
        <v>6</v>
      </c>
    </row>
    <row r="7" spans="1:12" ht="12.75">
      <c r="A7" s="36" t="s">
        <v>32</v>
      </c>
      <c r="B7" s="36">
        <v>10</v>
      </c>
      <c r="C7" s="36">
        <f t="shared" si="0"/>
        <v>2</v>
      </c>
      <c r="D7" s="36" t="s">
        <v>33</v>
      </c>
      <c r="E7" s="36">
        <v>1982</v>
      </c>
      <c r="F7" s="36">
        <f t="shared" si="1"/>
        <v>19</v>
      </c>
      <c r="G7" s="36" t="s">
        <v>36</v>
      </c>
      <c r="H7" s="36">
        <v>13</v>
      </c>
      <c r="I7" s="39">
        <f t="shared" si="2"/>
        <v>1</v>
      </c>
      <c r="J7" s="36" t="s">
        <v>31</v>
      </c>
      <c r="K7" s="36">
        <v>16</v>
      </c>
      <c r="L7" s="39">
        <f t="shared" si="3"/>
        <v>9</v>
      </c>
    </row>
    <row r="8" spans="1:12" ht="12.75">
      <c r="A8" s="36" t="s">
        <v>31</v>
      </c>
      <c r="B8" s="36">
        <v>10</v>
      </c>
      <c r="C8" s="36">
        <f t="shared" si="0"/>
        <v>2</v>
      </c>
      <c r="D8" s="36" t="s">
        <v>34</v>
      </c>
      <c r="E8" s="36">
        <v>1986</v>
      </c>
      <c r="F8" s="36">
        <f t="shared" si="1"/>
        <v>23</v>
      </c>
      <c r="G8" s="36" t="s">
        <v>51</v>
      </c>
      <c r="H8" s="36">
        <v>13</v>
      </c>
      <c r="I8" s="39">
        <f t="shared" si="2"/>
        <v>1</v>
      </c>
      <c r="J8" s="36" t="s">
        <v>37</v>
      </c>
      <c r="K8" s="36">
        <v>36</v>
      </c>
      <c r="L8" s="39">
        <f t="shared" si="3"/>
        <v>11</v>
      </c>
    </row>
    <row r="9" spans="1:12" ht="12.75">
      <c r="A9" s="34" t="s">
        <v>43</v>
      </c>
      <c r="B9" s="34">
        <v>7</v>
      </c>
      <c r="C9" s="36">
        <f t="shared" si="0"/>
        <v>5</v>
      </c>
      <c r="D9" s="36" t="s">
        <v>36</v>
      </c>
      <c r="E9" s="36">
        <v>2008</v>
      </c>
      <c r="F9" s="36">
        <f t="shared" si="1"/>
        <v>45</v>
      </c>
      <c r="G9" s="36" t="s">
        <v>33</v>
      </c>
      <c r="H9" s="36">
        <v>17</v>
      </c>
      <c r="I9" s="39">
        <f t="shared" si="2"/>
        <v>3</v>
      </c>
      <c r="J9" s="36" t="s">
        <v>32</v>
      </c>
      <c r="K9" s="36">
        <v>10</v>
      </c>
      <c r="L9" s="39">
        <f t="shared" si="3"/>
        <v>15</v>
      </c>
    </row>
    <row r="10" spans="1:12" ht="13.5" customHeight="1">
      <c r="A10" s="36" t="s">
        <v>34</v>
      </c>
      <c r="B10" s="36">
        <v>18</v>
      </c>
      <c r="C10" s="36">
        <f t="shared" si="0"/>
        <v>6</v>
      </c>
      <c r="D10" s="36" t="s">
        <v>44</v>
      </c>
      <c r="E10" s="36">
        <v>2010</v>
      </c>
      <c r="F10" s="36">
        <f t="shared" si="1"/>
        <v>47</v>
      </c>
      <c r="G10" s="36" t="s">
        <v>31</v>
      </c>
      <c r="H10" s="36">
        <v>10</v>
      </c>
      <c r="I10" s="39">
        <f t="shared" si="2"/>
        <v>4</v>
      </c>
      <c r="J10" s="36" t="s">
        <v>51</v>
      </c>
      <c r="K10" s="36">
        <v>10</v>
      </c>
      <c r="L10" s="39">
        <f t="shared" si="3"/>
        <v>15</v>
      </c>
    </row>
    <row r="11" spans="1:12" ht="12.75" customHeight="1">
      <c r="A11" s="36" t="s">
        <v>33</v>
      </c>
      <c r="B11" s="36">
        <v>6</v>
      </c>
      <c r="C11" s="36">
        <f t="shared" si="0"/>
        <v>6</v>
      </c>
      <c r="D11" s="34" t="s">
        <v>45</v>
      </c>
      <c r="E11" s="36">
        <v>2011</v>
      </c>
      <c r="F11" s="36">
        <f t="shared" si="1"/>
        <v>48</v>
      </c>
      <c r="G11" s="34" t="s">
        <v>43</v>
      </c>
      <c r="H11" s="34">
        <v>10</v>
      </c>
      <c r="I11" s="39">
        <f t="shared" si="2"/>
        <v>4</v>
      </c>
      <c r="J11" s="34" t="s">
        <v>43</v>
      </c>
      <c r="K11" s="39">
        <v>42</v>
      </c>
      <c r="L11" s="39">
        <f t="shared" si="3"/>
        <v>17</v>
      </c>
    </row>
    <row r="12" spans="1:12" ht="12.75" customHeight="1">
      <c r="A12" s="34" t="s">
        <v>45</v>
      </c>
      <c r="B12" s="34">
        <v>4</v>
      </c>
      <c r="C12" s="36">
        <f t="shared" si="0"/>
        <v>8</v>
      </c>
      <c r="D12" s="36" t="s">
        <v>32</v>
      </c>
      <c r="E12" s="34">
        <v>2012</v>
      </c>
      <c r="F12" s="36">
        <f t="shared" si="1"/>
        <v>49</v>
      </c>
      <c r="G12" s="36" t="s">
        <v>34</v>
      </c>
      <c r="H12" s="36">
        <v>8</v>
      </c>
      <c r="I12" s="39">
        <f t="shared" si="2"/>
        <v>6</v>
      </c>
      <c r="J12" s="36" t="s">
        <v>34</v>
      </c>
      <c r="K12" s="36">
        <v>71</v>
      </c>
      <c r="L12" s="39">
        <f t="shared" si="3"/>
        <v>46</v>
      </c>
    </row>
    <row r="13" spans="1:12" ht="12.75" customHeight="1">
      <c r="A13" s="36" t="s">
        <v>36</v>
      </c>
      <c r="B13" s="36">
        <v>2</v>
      </c>
      <c r="C13" s="36">
        <f t="shared" si="0"/>
        <v>10</v>
      </c>
      <c r="D13" s="34" t="s">
        <v>43</v>
      </c>
      <c r="E13" s="34">
        <v>2014</v>
      </c>
      <c r="F13" s="36">
        <f t="shared" si="1"/>
        <v>51</v>
      </c>
      <c r="G13" s="39"/>
      <c r="H13" s="39"/>
      <c r="I13" s="39"/>
      <c r="J13" s="34"/>
      <c r="K13" s="34"/>
      <c r="L13" s="36"/>
    </row>
    <row r="14" spans="1:12" ht="12.75" customHeight="1">
      <c r="A14" s="36" t="s">
        <v>42</v>
      </c>
      <c r="B14" s="36">
        <v>1</v>
      </c>
      <c r="C14" s="36">
        <f t="shared" si="0"/>
        <v>11</v>
      </c>
      <c r="D14" s="36" t="s">
        <v>37</v>
      </c>
      <c r="E14" s="36">
        <v>2015</v>
      </c>
      <c r="F14" s="36">
        <f t="shared" si="1"/>
        <v>52</v>
      </c>
      <c r="G14" s="34"/>
      <c r="H14" s="34"/>
      <c r="I14" s="39"/>
      <c r="J14" s="36"/>
      <c r="K14" s="36"/>
      <c r="L14" s="36"/>
    </row>
    <row r="15" spans="1:12" ht="12.75" customHeight="1">
      <c r="A15" s="34"/>
      <c r="B15" s="34"/>
      <c r="C15" s="36"/>
      <c r="D15" s="36"/>
      <c r="E15" s="36"/>
      <c r="F15" s="36"/>
      <c r="G15" s="34"/>
      <c r="H15" s="34"/>
      <c r="I15" s="36"/>
      <c r="J15" s="36"/>
      <c r="K15" s="36"/>
      <c r="L15" s="36"/>
    </row>
    <row r="16" spans="1:12" ht="12.75">
      <c r="A16" s="82" t="s">
        <v>27</v>
      </c>
      <c r="B16" s="83"/>
      <c r="C16" s="83"/>
      <c r="D16" s="83"/>
      <c r="E16" s="83"/>
      <c r="F16" s="84"/>
      <c r="G16" s="82" t="s">
        <v>27</v>
      </c>
      <c r="H16" s="83"/>
      <c r="I16" s="83"/>
      <c r="J16" s="83"/>
      <c r="K16" s="83"/>
      <c r="L16" s="84"/>
    </row>
    <row r="17" spans="1:12" ht="12.75">
      <c r="A17" s="52" t="s">
        <v>29</v>
      </c>
      <c r="B17" s="52"/>
      <c r="C17" s="52"/>
      <c r="D17" s="52" t="s">
        <v>30</v>
      </c>
      <c r="E17" s="52"/>
      <c r="F17" s="52"/>
      <c r="G17" s="52" t="s">
        <v>29</v>
      </c>
      <c r="H17" s="52"/>
      <c r="I17" s="52"/>
      <c r="J17" s="52" t="s">
        <v>30</v>
      </c>
      <c r="K17" s="52"/>
      <c r="L17" s="52"/>
    </row>
    <row r="18" spans="1:12" ht="12.7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1:12" ht="12.75">
      <c r="A19" s="79" t="s">
        <v>46</v>
      </c>
      <c r="B19" s="52"/>
      <c r="C19" s="52"/>
      <c r="D19" s="80" t="s">
        <v>47</v>
      </c>
      <c r="E19" s="52"/>
      <c r="F19" s="52"/>
      <c r="G19" s="79" t="s">
        <v>54</v>
      </c>
      <c r="H19" s="52"/>
      <c r="I19" s="52"/>
      <c r="J19" s="80" t="s">
        <v>53</v>
      </c>
      <c r="K19" s="52"/>
      <c r="L19" s="52"/>
    </row>
    <row r="20" spans="1:12" ht="12.7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spans="1:12" ht="12.75">
      <c r="A21" s="71" t="s">
        <v>28</v>
      </c>
      <c r="B21" s="71"/>
      <c r="C21" s="71"/>
      <c r="D21" s="71"/>
      <c r="E21" s="71"/>
      <c r="F21" s="71"/>
      <c r="G21" s="71" t="s">
        <v>28</v>
      </c>
      <c r="H21" s="71"/>
      <c r="I21" s="71"/>
      <c r="J21" s="71"/>
      <c r="K21" s="71"/>
      <c r="L21" s="71"/>
    </row>
    <row r="22" spans="1:12" ht="12.75">
      <c r="A22" s="85">
        <v>42842</v>
      </c>
      <c r="B22" s="81"/>
      <c r="C22" s="81"/>
      <c r="D22" s="85">
        <v>42842</v>
      </c>
      <c r="E22" s="81"/>
      <c r="F22" s="81"/>
      <c r="G22" s="85">
        <v>42849</v>
      </c>
      <c r="H22" s="81"/>
      <c r="I22" s="81"/>
      <c r="J22" s="85">
        <v>42849</v>
      </c>
      <c r="K22" s="81"/>
      <c r="L22" s="81"/>
    </row>
    <row r="23" spans="1:12" ht="12.75">
      <c r="A23" s="81" t="s">
        <v>19</v>
      </c>
      <c r="B23" s="81"/>
      <c r="C23" s="81"/>
      <c r="D23" s="81" t="s">
        <v>20</v>
      </c>
      <c r="E23" s="81"/>
      <c r="F23" s="81"/>
      <c r="G23" s="81" t="s">
        <v>19</v>
      </c>
      <c r="H23" s="81"/>
      <c r="I23" s="81"/>
      <c r="J23" s="81" t="s">
        <v>20</v>
      </c>
      <c r="K23" s="81"/>
      <c r="L23" s="81"/>
    </row>
    <row r="24" spans="1:12" ht="12.75">
      <c r="A24" s="3" t="s">
        <v>1</v>
      </c>
      <c r="B24" s="3" t="s">
        <v>25</v>
      </c>
      <c r="C24" s="3" t="s">
        <v>26</v>
      </c>
      <c r="D24" s="3" t="s">
        <v>1</v>
      </c>
      <c r="E24" s="3" t="s">
        <v>25</v>
      </c>
      <c r="F24" s="3" t="s">
        <v>26</v>
      </c>
      <c r="G24" s="3" t="s">
        <v>1</v>
      </c>
      <c r="H24" s="3" t="s">
        <v>25</v>
      </c>
      <c r="I24" s="3" t="s">
        <v>26</v>
      </c>
      <c r="J24" s="3" t="s">
        <v>1</v>
      </c>
      <c r="K24" s="3" t="s">
        <v>25</v>
      </c>
      <c r="L24" s="3" t="s">
        <v>26</v>
      </c>
    </row>
    <row r="25" spans="1:12" ht="12.75">
      <c r="A25" s="34" t="s">
        <v>60</v>
      </c>
      <c r="B25" s="34">
        <v>248</v>
      </c>
      <c r="C25" s="39">
        <f aca="true" t="shared" si="4" ref="C25:C33">ABS(352-B25)</f>
        <v>104</v>
      </c>
      <c r="D25" s="34" t="s">
        <v>43</v>
      </c>
      <c r="E25" s="36">
        <v>3.14</v>
      </c>
      <c r="F25" s="39">
        <f aca="true" t="shared" si="5" ref="F25:F33">ABS(3.03-E25)</f>
        <v>0.11000000000000032</v>
      </c>
      <c r="G25" s="34" t="s">
        <v>43</v>
      </c>
      <c r="H25" s="34">
        <v>27</v>
      </c>
      <c r="I25" s="36">
        <f>ABS(27-H25)</f>
        <v>0</v>
      </c>
      <c r="J25" s="36" t="s">
        <v>68</v>
      </c>
      <c r="K25" s="36">
        <v>101</v>
      </c>
      <c r="L25" s="39">
        <f>ABS(86-K25)</f>
        <v>15</v>
      </c>
    </row>
    <row r="26" spans="1:12" ht="12.75">
      <c r="A26" s="39" t="s">
        <v>59</v>
      </c>
      <c r="B26" s="39">
        <v>247</v>
      </c>
      <c r="C26" s="39">
        <f t="shared" si="4"/>
        <v>105</v>
      </c>
      <c r="D26" s="36" t="s">
        <v>34</v>
      </c>
      <c r="E26" s="36">
        <v>2.9</v>
      </c>
      <c r="F26" s="39">
        <f t="shared" si="5"/>
        <v>0.1299999999999999</v>
      </c>
      <c r="G26" s="36" t="s">
        <v>73</v>
      </c>
      <c r="H26" s="36">
        <v>30</v>
      </c>
      <c r="I26" s="36">
        <f>ABS(27-H26)</f>
        <v>3</v>
      </c>
      <c r="J26" s="36" t="s">
        <v>74</v>
      </c>
      <c r="K26" s="36">
        <v>103</v>
      </c>
      <c r="L26" s="39">
        <f>ABS(86-K26)</f>
        <v>17</v>
      </c>
    </row>
    <row r="27" spans="1:12" ht="12.75">
      <c r="A27" s="36" t="s">
        <v>34</v>
      </c>
      <c r="B27" s="36">
        <v>178</v>
      </c>
      <c r="C27" s="39">
        <f t="shared" si="4"/>
        <v>174</v>
      </c>
      <c r="D27" s="39" t="s">
        <v>32</v>
      </c>
      <c r="E27" s="39">
        <v>2.85</v>
      </c>
      <c r="F27" s="39">
        <f t="shared" si="5"/>
        <v>0.17999999999999972</v>
      </c>
      <c r="G27" s="36" t="s">
        <v>37</v>
      </c>
      <c r="H27" s="36">
        <v>42</v>
      </c>
      <c r="I27" s="36">
        <f>ABS(27-H27)</f>
        <v>15</v>
      </c>
      <c r="J27" s="36" t="s">
        <v>32</v>
      </c>
      <c r="K27" s="36">
        <v>61</v>
      </c>
      <c r="L27" s="39">
        <f>ABS(86-K27)</f>
        <v>25</v>
      </c>
    </row>
    <row r="28" spans="1:12" ht="12.75">
      <c r="A28" s="36" t="s">
        <v>31</v>
      </c>
      <c r="B28" s="36">
        <v>145</v>
      </c>
      <c r="C28" s="39">
        <f t="shared" si="4"/>
        <v>207</v>
      </c>
      <c r="D28" s="36" t="s">
        <v>37</v>
      </c>
      <c r="E28" s="36">
        <v>2.81</v>
      </c>
      <c r="F28" s="39">
        <f t="shared" si="5"/>
        <v>0.21999999999999975</v>
      </c>
      <c r="G28" s="36" t="s">
        <v>74</v>
      </c>
      <c r="H28" s="36">
        <v>43</v>
      </c>
      <c r="I28" s="36">
        <f>ABS(27-H28)</f>
        <v>16</v>
      </c>
      <c r="J28" s="36" t="s">
        <v>33</v>
      </c>
      <c r="K28" s="36">
        <v>120</v>
      </c>
      <c r="L28" s="39">
        <f>ABS(86-K28)</f>
        <v>34</v>
      </c>
    </row>
    <row r="29" spans="1:12" ht="12.75">
      <c r="A29" s="36" t="s">
        <v>37</v>
      </c>
      <c r="B29" s="36">
        <v>142</v>
      </c>
      <c r="C29" s="39">
        <f t="shared" si="4"/>
        <v>210</v>
      </c>
      <c r="D29" s="36" t="s">
        <v>33</v>
      </c>
      <c r="E29" s="34">
        <v>3.25</v>
      </c>
      <c r="F29" s="39">
        <f t="shared" si="5"/>
        <v>0.2200000000000002</v>
      </c>
      <c r="G29" s="34" t="s">
        <v>75</v>
      </c>
      <c r="H29" s="34">
        <v>50</v>
      </c>
      <c r="I29" s="36">
        <f>ABS(27-H29)</f>
        <v>23</v>
      </c>
      <c r="J29" s="34" t="s">
        <v>43</v>
      </c>
      <c r="K29" s="36">
        <v>42</v>
      </c>
      <c r="L29" s="39">
        <f>ABS(86-K29)</f>
        <v>44</v>
      </c>
    </row>
    <row r="30" spans="1:12" ht="12.75">
      <c r="A30" s="34" t="s">
        <v>43</v>
      </c>
      <c r="B30" s="34">
        <v>82</v>
      </c>
      <c r="C30" s="39">
        <f t="shared" si="4"/>
        <v>270</v>
      </c>
      <c r="D30" s="36" t="s">
        <v>31</v>
      </c>
      <c r="E30" s="36">
        <v>2.46</v>
      </c>
      <c r="F30" s="39">
        <f t="shared" si="5"/>
        <v>0.5699999999999998</v>
      </c>
      <c r="G30" s="36" t="s">
        <v>42</v>
      </c>
      <c r="H30" s="36">
        <v>55</v>
      </c>
      <c r="I30" s="36">
        <f>ABS(27-H30)</f>
        <v>28</v>
      </c>
      <c r="J30" s="36" t="s">
        <v>73</v>
      </c>
      <c r="K30" s="36">
        <v>34</v>
      </c>
      <c r="L30" s="39">
        <f>ABS(86-K30)</f>
        <v>52</v>
      </c>
    </row>
    <row r="31" spans="1:12" ht="12.75">
      <c r="A31" s="39" t="s">
        <v>32</v>
      </c>
      <c r="B31" s="39">
        <v>72</v>
      </c>
      <c r="C31" s="39">
        <f t="shared" si="4"/>
        <v>280</v>
      </c>
      <c r="D31" s="39" t="s">
        <v>59</v>
      </c>
      <c r="E31" s="36">
        <v>2.43</v>
      </c>
      <c r="F31" s="39">
        <f t="shared" si="5"/>
        <v>0.5999999999999996</v>
      </c>
      <c r="G31" s="36" t="s">
        <v>71</v>
      </c>
      <c r="H31" s="36">
        <v>63</v>
      </c>
      <c r="I31" s="36">
        <f>ABS(27-H31)</f>
        <v>36</v>
      </c>
      <c r="J31" s="34" t="s">
        <v>75</v>
      </c>
      <c r="K31" s="36">
        <v>30</v>
      </c>
      <c r="L31" s="39">
        <f>ABS(86-K31)</f>
        <v>56</v>
      </c>
    </row>
    <row r="32" spans="1:12" ht="12.75">
      <c r="A32" s="36" t="s">
        <v>36</v>
      </c>
      <c r="B32" s="36">
        <v>71</v>
      </c>
      <c r="C32" s="39">
        <f t="shared" si="4"/>
        <v>281</v>
      </c>
      <c r="D32" s="34" t="s">
        <v>60</v>
      </c>
      <c r="E32" s="34">
        <v>2.41</v>
      </c>
      <c r="F32" s="39">
        <f t="shared" si="5"/>
        <v>0.6199999999999997</v>
      </c>
      <c r="G32" s="36" t="s">
        <v>32</v>
      </c>
      <c r="H32" s="36">
        <v>64</v>
      </c>
      <c r="I32" s="36">
        <f>ABS(27-H32)</f>
        <v>37</v>
      </c>
      <c r="J32" s="36" t="s">
        <v>70</v>
      </c>
      <c r="K32" s="36">
        <v>17</v>
      </c>
      <c r="L32" s="39">
        <f>ABS(86-K32)</f>
        <v>69</v>
      </c>
    </row>
    <row r="33" spans="1:12" ht="12.75" customHeight="1">
      <c r="A33" s="36" t="s">
        <v>33</v>
      </c>
      <c r="B33" s="36">
        <v>57</v>
      </c>
      <c r="C33" s="39">
        <f t="shared" si="4"/>
        <v>295</v>
      </c>
      <c r="D33" s="36" t="s">
        <v>36</v>
      </c>
      <c r="E33" s="36">
        <v>2.11</v>
      </c>
      <c r="F33" s="39">
        <f t="shared" si="5"/>
        <v>0.9199999999999999</v>
      </c>
      <c r="G33" s="36" t="s">
        <v>33</v>
      </c>
      <c r="H33" s="36">
        <v>65</v>
      </c>
      <c r="I33" s="36">
        <f>ABS(27-H33)</f>
        <v>38</v>
      </c>
      <c r="J33" s="36" t="s">
        <v>42</v>
      </c>
      <c r="K33" s="34">
        <v>10</v>
      </c>
      <c r="L33" s="39">
        <f>ABS(86-K33)</f>
        <v>76</v>
      </c>
    </row>
    <row r="34" spans="1:12" ht="12.75">
      <c r="A34" s="36"/>
      <c r="B34" s="36"/>
      <c r="C34" s="39"/>
      <c r="D34" s="36"/>
      <c r="E34" s="36"/>
      <c r="F34" s="36"/>
      <c r="G34" s="36" t="s">
        <v>36</v>
      </c>
      <c r="H34" s="36">
        <v>67</v>
      </c>
      <c r="I34" s="36">
        <f>ABS(27-H34)</f>
        <v>40</v>
      </c>
      <c r="J34" s="34" t="s">
        <v>72</v>
      </c>
      <c r="K34" s="36">
        <v>10</v>
      </c>
      <c r="L34" s="39">
        <f>ABS(86-K34)</f>
        <v>76</v>
      </c>
    </row>
    <row r="35" spans="1:12" ht="12.75">
      <c r="A35" s="36"/>
      <c r="B35" s="36"/>
      <c r="C35" s="39"/>
      <c r="D35" s="36"/>
      <c r="E35" s="36"/>
      <c r="F35" s="36"/>
      <c r="G35" s="36" t="s">
        <v>70</v>
      </c>
      <c r="H35" s="36">
        <v>67</v>
      </c>
      <c r="I35" s="36">
        <f>ABS(27-H35)</f>
        <v>40</v>
      </c>
      <c r="J35" s="36" t="s">
        <v>69</v>
      </c>
      <c r="K35" s="36">
        <v>5</v>
      </c>
      <c r="L35" s="39">
        <f>ABS(86-K35)</f>
        <v>81</v>
      </c>
    </row>
    <row r="36" spans="1:12" ht="12.75">
      <c r="A36" s="36"/>
      <c r="B36" s="36"/>
      <c r="C36" s="39"/>
      <c r="D36" s="36"/>
      <c r="E36" s="36"/>
      <c r="F36" s="36"/>
      <c r="G36" s="34" t="s">
        <v>72</v>
      </c>
      <c r="H36" s="34">
        <v>68</v>
      </c>
      <c r="I36" s="36">
        <f>ABS(27-H36)</f>
        <v>41</v>
      </c>
      <c r="J36" s="36" t="s">
        <v>31</v>
      </c>
      <c r="K36" s="36">
        <v>3</v>
      </c>
      <c r="L36" s="39">
        <f>ABS(86-K36)</f>
        <v>83</v>
      </c>
    </row>
    <row r="37" spans="1:12" ht="12.75">
      <c r="A37" s="36"/>
      <c r="B37" s="36"/>
      <c r="C37" s="39"/>
      <c r="D37" s="36"/>
      <c r="E37" s="36"/>
      <c r="F37" s="36"/>
      <c r="G37" s="36" t="s">
        <v>34</v>
      </c>
      <c r="H37" s="36">
        <v>68</v>
      </c>
      <c r="I37" s="36">
        <f>ABS(27-H37)</f>
        <v>41</v>
      </c>
      <c r="J37" s="36" t="s">
        <v>36</v>
      </c>
      <c r="K37" s="36">
        <v>193</v>
      </c>
      <c r="L37" s="39">
        <f>ABS(86-K37)</f>
        <v>107</v>
      </c>
    </row>
    <row r="38" spans="1:12" ht="12.75">
      <c r="A38" s="36"/>
      <c r="B38" s="36"/>
      <c r="C38" s="39"/>
      <c r="D38" s="36"/>
      <c r="E38" s="36"/>
      <c r="F38" s="36"/>
      <c r="G38" s="36" t="s">
        <v>31</v>
      </c>
      <c r="H38" s="36">
        <v>68</v>
      </c>
      <c r="I38" s="36">
        <f>ABS(27-H38)</f>
        <v>41</v>
      </c>
      <c r="J38" s="36" t="s">
        <v>37</v>
      </c>
      <c r="K38" s="34">
        <v>462</v>
      </c>
      <c r="L38" s="39">
        <f>ABS(86-K38)</f>
        <v>376</v>
      </c>
    </row>
    <row r="39" spans="1:12" ht="12.75">
      <c r="A39" s="36"/>
      <c r="B39" s="36"/>
      <c r="C39" s="39"/>
      <c r="D39" s="36"/>
      <c r="E39" s="36"/>
      <c r="F39" s="36"/>
      <c r="G39" s="36" t="s">
        <v>69</v>
      </c>
      <c r="H39" s="36">
        <v>68</v>
      </c>
      <c r="I39" s="36">
        <f>ABS(27-H39)</f>
        <v>41</v>
      </c>
      <c r="J39" s="36" t="s">
        <v>34</v>
      </c>
      <c r="K39" s="36">
        <v>632</v>
      </c>
      <c r="L39" s="39">
        <f>ABS(86-K39)</f>
        <v>546</v>
      </c>
    </row>
    <row r="40" spans="1:12" ht="12.75">
      <c r="A40" s="34"/>
      <c r="B40" s="34"/>
      <c r="C40" s="36"/>
      <c r="D40" s="36"/>
      <c r="E40" s="36"/>
      <c r="F40" s="36"/>
      <c r="G40" s="36" t="s">
        <v>68</v>
      </c>
      <c r="H40" s="36">
        <v>78</v>
      </c>
      <c r="I40" s="36">
        <f>ABS(27-H40)</f>
        <v>51</v>
      </c>
      <c r="J40" s="36" t="s">
        <v>71</v>
      </c>
      <c r="K40" s="39">
        <v>8800</v>
      </c>
      <c r="L40" s="39">
        <f>ABS(86-K40)</f>
        <v>8714</v>
      </c>
    </row>
    <row r="41" spans="1:12" ht="12.75" customHeight="1">
      <c r="A41" s="82" t="s">
        <v>27</v>
      </c>
      <c r="B41" s="83"/>
      <c r="C41" s="83"/>
      <c r="D41" s="83"/>
      <c r="E41" s="83"/>
      <c r="F41" s="84"/>
      <c r="G41" s="82" t="s">
        <v>27</v>
      </c>
      <c r="H41" s="83"/>
      <c r="I41" s="83"/>
      <c r="J41" s="83"/>
      <c r="K41" s="83"/>
      <c r="L41" s="84"/>
    </row>
    <row r="42" spans="1:12" ht="12.75">
      <c r="A42" s="52" t="s">
        <v>29</v>
      </c>
      <c r="B42" s="52"/>
      <c r="C42" s="52"/>
      <c r="D42" s="52" t="s">
        <v>30</v>
      </c>
      <c r="E42" s="52"/>
      <c r="F42" s="52"/>
      <c r="G42" s="52" t="s">
        <v>29</v>
      </c>
      <c r="H42" s="52"/>
      <c r="I42" s="52"/>
      <c r="J42" s="52" t="s">
        <v>30</v>
      </c>
      <c r="K42" s="52"/>
      <c r="L42" s="52"/>
    </row>
    <row r="43" spans="1:12" ht="12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2" ht="12.75" customHeight="1">
      <c r="A44" s="79" t="s">
        <v>62</v>
      </c>
      <c r="B44" s="52"/>
      <c r="C44" s="52"/>
      <c r="D44" s="80" t="s">
        <v>61</v>
      </c>
      <c r="E44" s="52"/>
      <c r="F44" s="52"/>
      <c r="G44" s="79" t="s">
        <v>78</v>
      </c>
      <c r="H44" s="52"/>
      <c r="I44" s="52"/>
      <c r="J44" s="80" t="s">
        <v>79</v>
      </c>
      <c r="K44" s="52"/>
      <c r="L44" s="52"/>
    </row>
    <row r="45" spans="1:12" ht="12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1:12" ht="12.75">
      <c r="A46" s="71" t="s">
        <v>28</v>
      </c>
      <c r="B46" s="71"/>
      <c r="C46" s="71"/>
      <c r="D46" s="71"/>
      <c r="E46" s="71"/>
      <c r="F46" s="71"/>
      <c r="G46" s="71" t="s">
        <v>28</v>
      </c>
      <c r="H46" s="71"/>
      <c r="I46" s="71"/>
      <c r="J46" s="71"/>
      <c r="K46" s="71"/>
      <c r="L46" s="71"/>
    </row>
    <row r="72" ht="12.75" customHeight="1"/>
    <row r="78" ht="12.75" customHeight="1"/>
    <row r="112" ht="12.75" customHeight="1"/>
  </sheetData>
  <mergeCells count="42">
    <mergeCell ref="G46:L46"/>
    <mergeCell ref="G41:L41"/>
    <mergeCell ref="G42:I43"/>
    <mergeCell ref="J42:L43"/>
    <mergeCell ref="G44:I45"/>
    <mergeCell ref="J44:L45"/>
    <mergeCell ref="J19:L20"/>
    <mergeCell ref="G22:I22"/>
    <mergeCell ref="J22:L22"/>
    <mergeCell ref="G23:I23"/>
    <mergeCell ref="J23:L23"/>
    <mergeCell ref="G1:L1"/>
    <mergeCell ref="G2:I2"/>
    <mergeCell ref="J2:L2"/>
    <mergeCell ref="G3:I3"/>
    <mergeCell ref="J3:L3"/>
    <mergeCell ref="A1:F1"/>
    <mergeCell ref="A2:C2"/>
    <mergeCell ref="A3:C3"/>
    <mergeCell ref="D2:F2"/>
    <mergeCell ref="D3:F3"/>
    <mergeCell ref="A16:F16"/>
    <mergeCell ref="A17:C18"/>
    <mergeCell ref="D17:F18"/>
    <mergeCell ref="G16:L16"/>
    <mergeCell ref="A22:C22"/>
    <mergeCell ref="D22:F22"/>
    <mergeCell ref="A21:F21"/>
    <mergeCell ref="A19:C20"/>
    <mergeCell ref="D19:F20"/>
    <mergeCell ref="G21:L21"/>
    <mergeCell ref="G17:I18"/>
    <mergeCell ref="J17:L18"/>
    <mergeCell ref="G19:I20"/>
    <mergeCell ref="A44:C45"/>
    <mergeCell ref="D44:F45"/>
    <mergeCell ref="A46:F46"/>
    <mergeCell ref="A23:C23"/>
    <mergeCell ref="D23:F23"/>
    <mergeCell ref="A41:F41"/>
    <mergeCell ref="A42:C43"/>
    <mergeCell ref="D42:F4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2017-04-24T20:43:35Z</dcterms:modified>
  <cp:category/>
  <cp:version/>
  <cp:contentType/>
  <cp:contentStatus/>
</cp:coreProperties>
</file>