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<sst xmlns="http://schemas.openxmlformats.org/spreadsheetml/2006/main" count="188" uniqueCount="77">
  <si>
    <t>League Position</t>
  </si>
  <si>
    <t>Team Name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</si>
  <si>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</si>
  <si>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</si>
  <si>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</si>
  <si>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</si>
  <si>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</si>
  <si>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</si>
  <si>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</si>
  <si>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</si>
  <si>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</si>
  <si>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</si>
  <si>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</si>
  <si>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</si>
  <si>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</si>
  <si>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</si>
  <si>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</si>
  <si>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</si>
  <si>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</si>
  <si>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</si>
  <si>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</si>
  <si>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</si>
  <si>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</si>
  <si>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</si>
  <si>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</si>
  <si>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</si>
  <si>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</si>
  <si>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</si>
  <si>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</si>
  <si>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</si>
  <si>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</si>
  <si>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PSW'S</t>
  </si>
  <si>
    <t>PICK N MIX</t>
  </si>
  <si>
    <t>MURDER DUCKS</t>
  </si>
  <si>
    <t>Rutland &amp; Derby - Leicester City Centre - Monday Night League Cup</t>
  </si>
  <si>
    <t>THE ALLSORTS</t>
  </si>
  <si>
    <t>JIMMY NAILED IT</t>
  </si>
  <si>
    <t>Science &amp; Nature</t>
  </si>
  <si>
    <t>General Kniowledge</t>
  </si>
  <si>
    <t>The Rutland &amp; Derby - Monday Night Quiz - Quiz League #46</t>
  </si>
  <si>
    <t>TV THEME TUNES</t>
  </si>
  <si>
    <t>MUSIC TRIVAI</t>
  </si>
  <si>
    <t>FANMOUS FACES</t>
  </si>
  <si>
    <t>BADDERS FC</t>
  </si>
  <si>
    <t>HEV ON 4 TIRED EARS</t>
  </si>
  <si>
    <t>HELLO IS IT POUTINE YOUR LOOKIN FOR ME</t>
  </si>
  <si>
    <t>JACK AND CI</t>
  </si>
  <si>
    <t>QUIZ EUBANK</t>
  </si>
  <si>
    <t>JACK AND C00</t>
  </si>
  <si>
    <t>PICK N MIX (4)</t>
  </si>
  <si>
    <t>ALLSORTS (15)</t>
  </si>
  <si>
    <t>DNF</t>
  </si>
  <si>
    <t>TEAM BOSLEY</t>
  </si>
  <si>
    <t>FORLON HOPE</t>
  </si>
  <si>
    <t>JUST THE TWO OF US</t>
  </si>
  <si>
    <t xml:space="preserve">TEAM BOSLEY </t>
  </si>
  <si>
    <t>MUSIC INTROS</t>
  </si>
  <si>
    <t>SPORT &amp; LEISURE</t>
  </si>
  <si>
    <t>TOP 5'S</t>
  </si>
  <si>
    <t>FOOD &amp; DRINK</t>
  </si>
  <si>
    <r>
      <t xml:space="preserve">JUST THE TWO OF US MURDER DUCKS </t>
    </r>
    <r>
      <rPr>
        <b/>
        <sz val="10"/>
        <rFont val="Arial"/>
        <family val="2"/>
      </rPr>
      <t>JIMMY NAILED IT</t>
    </r>
    <r>
      <rPr>
        <b/>
        <sz val="10"/>
        <color indexed="10"/>
        <rFont val="Arial"/>
        <family val="2"/>
      </rPr>
      <t xml:space="preserve"> (9)</t>
    </r>
  </si>
  <si>
    <t>FORLAN HOPE</t>
  </si>
  <si>
    <t>PEANUT AND THE OTHER NUTS</t>
  </si>
  <si>
    <t>ALL DRINKS ON THE QUIZ MASTER</t>
  </si>
  <si>
    <t>L OF A TEAM</t>
  </si>
  <si>
    <t>NO NAME</t>
  </si>
  <si>
    <t>HOGWARTS SCHOOL OF WHITCHCRAFT &amp; WIZARDRY</t>
  </si>
  <si>
    <t>LRWG</t>
  </si>
  <si>
    <r>
      <t xml:space="preserve">ALLSORTS, </t>
    </r>
    <r>
      <rPr>
        <sz val="10"/>
        <rFont val="Arial"/>
        <family val="2"/>
      </rPr>
      <t>PICK N MIX</t>
    </r>
    <r>
      <rPr>
        <sz val="10"/>
        <color indexed="10"/>
        <rFont val="Arial"/>
        <family val="2"/>
      </rPr>
      <t xml:space="preserve"> HARRY POTTERS (12)</t>
    </r>
  </si>
  <si>
    <t>L OF A TEAM (4)</t>
  </si>
  <si>
    <t>Week Number: #3</t>
  </si>
  <si>
    <t xml:space="preserve">PEANUT AND THE OTHER NUT </t>
  </si>
  <si>
    <t>HOGWARTS SCHOOL OF WHITCHCRAFT &amp; QUIZADRY</t>
  </si>
  <si>
    <t>General Knowledge</t>
  </si>
  <si>
    <t>Dingbats</t>
  </si>
  <si>
    <t>TV &amp; Film</t>
  </si>
  <si>
    <t>Sport &amp; LEISURE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</si>
</sst>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0" fillId="0" borderId="1" xfId="0" applyFont="1" applyFill="1" applyBorder="1" applyAlignment="1">
      <alignment/>
    </xf>
    <xf numFmtId="0" fontId="0" fillId="0" borderId="4" xfId="0" applyBorder="1" applyAlignment="1">
      <alignment horizontal="right"/>
    </xf>
    <xf numFmtId="0" fontId="10" fillId="0" borderId="1" xfId="0" applyFont="1" applyBorder="1" applyAlignment="1">
      <alignment/>
    </xf>
    <xf numFmtId="16" fontId="0" fillId="0" borderId="3" xfId="0" applyNumberForma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" fontId="8" fillId="0" borderId="10" xfId="0" applyNumberFormat="1" applyFont="1" applyBorder="1" applyAlignment="1">
      <alignment horizontal="center" vertical="center"/>
    </xf>
    <xf numFmtId="16" fontId="8" fillId="0" borderId="11" xfId="0" applyNumberFormat="1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="75" zoomScaleNormal="75" workbookViewId="0" topLeftCell="A1">
      <selection activeCell="L17" sqref="L17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14.28125" style="1" bestFit="1" customWidth="1"/>
    <col min="4" max="4" width="14.140625" style="1" bestFit="1" customWidth="1"/>
    <col min="5" max="5" width="11.7109375" style="1" bestFit="1" customWidth="1"/>
    <col min="6" max="6" width="10.8515625" style="1" bestFit="1" customWidth="1"/>
    <col min="7" max="8" width="12.28125" style="1" customWidth="1"/>
    <col min="9" max="9" width="10.8515625" style="0" bestFit="1" customWidth="1"/>
    <col min="10" max="10" width="13.140625" style="12" bestFit="1" customWidth="1"/>
  </cols>
  <sheetData>
    <row r="1" spans="1:10" ht="12.75">
      <c r="A1" s="53" t="s">
        <v>39</v>
      </c>
      <c r="B1" s="54"/>
      <c r="C1" s="54"/>
      <c r="D1" s="54"/>
      <c r="E1" s="54"/>
      <c r="F1" s="54"/>
      <c r="G1" s="54"/>
      <c r="H1" s="54"/>
      <c r="I1" s="54"/>
      <c r="J1" s="55"/>
    </row>
    <row r="2" spans="1:10" ht="12.75">
      <c r="A2" s="56" t="s">
        <v>16</v>
      </c>
      <c r="B2" s="57"/>
      <c r="C2" s="57"/>
      <c r="D2" s="57"/>
      <c r="E2" s="57"/>
      <c r="F2" s="57"/>
      <c r="G2" s="57"/>
      <c r="H2" s="40">
        <v>3</v>
      </c>
      <c r="I2" s="58"/>
      <c r="J2" s="59"/>
    </row>
    <row r="3" spans="1:10" ht="12.75" customHeight="1">
      <c r="A3" s="60" t="s">
        <v>0</v>
      </c>
      <c r="B3" s="62" t="s">
        <v>1</v>
      </c>
      <c r="C3" s="60" t="s">
        <v>17</v>
      </c>
      <c r="D3" s="64" t="s">
        <v>24</v>
      </c>
      <c r="E3" s="65"/>
      <c r="F3" s="65"/>
      <c r="G3" s="65"/>
      <c r="H3" s="66"/>
      <c r="I3" s="60" t="s">
        <v>3</v>
      </c>
      <c r="J3" s="11" t="s">
        <v>14</v>
      </c>
    </row>
    <row r="4" spans="1:10" ht="12.75">
      <c r="A4" s="61"/>
      <c r="B4" s="63"/>
      <c r="C4" s="61"/>
      <c r="D4" s="2">
        <v>42856</v>
      </c>
      <c r="E4" s="2">
        <f>D4+7</f>
        <v>42863</v>
      </c>
      <c r="F4" s="2">
        <f>E4+7</f>
        <v>42870</v>
      </c>
      <c r="G4" s="2">
        <f>F4+7</f>
        <v>42877</v>
      </c>
      <c r="H4" s="42">
        <v>42884</v>
      </c>
      <c r="I4" s="61"/>
      <c r="J4" s="11" t="s">
        <v>15</v>
      </c>
    </row>
    <row r="5" spans="1:10" s="32" customFormat="1" ht="12.75" customHeight="1">
      <c r="A5" s="33">
        <v>1</v>
      </c>
      <c r="B5" s="36" t="s">
        <v>35</v>
      </c>
      <c r="C5" s="5">
        <f aca="true" t="shared" si="0" ref="C5:C22">COUNTIF(D5:G5,"&lt;&gt;")</f>
        <v>3</v>
      </c>
      <c r="D5" s="5">
        <v>67.5</v>
      </c>
      <c r="E5" s="5">
        <v>65.5</v>
      </c>
      <c r="F5" s="5">
        <v>60</v>
      </c>
      <c r="G5" s="5"/>
      <c r="H5" s="5"/>
      <c r="I5" s="5">
        <f aca="true" t="shared" si="1" ref="I5:I22">SUM(D5:H5)</f>
        <v>193</v>
      </c>
      <c r="J5" s="31">
        <f aca="true" t="shared" si="2" ref="J5:J13">I5/C5</f>
        <v>64.33333333333333</v>
      </c>
    </row>
    <row r="6" spans="1:10" s="32" customFormat="1" ht="12.75">
      <c r="A6" s="33">
        <f aca="true" t="shared" si="3" ref="A6:A16">A5+1</f>
        <v>2</v>
      </c>
      <c r="B6" s="34" t="s">
        <v>45</v>
      </c>
      <c r="C6" s="5">
        <f t="shared" si="0"/>
        <v>3</v>
      </c>
      <c r="D6" s="5">
        <v>49.5</v>
      </c>
      <c r="E6" s="5">
        <v>49</v>
      </c>
      <c r="F6" s="5">
        <v>58.5</v>
      </c>
      <c r="G6" s="5"/>
      <c r="H6" s="5"/>
      <c r="I6" s="5">
        <f t="shared" si="1"/>
        <v>157</v>
      </c>
      <c r="J6" s="31">
        <f t="shared" si="2"/>
        <v>52.333333333333336</v>
      </c>
    </row>
    <row r="7" spans="1:10" s="32" customFormat="1" ht="12.75">
      <c r="A7" s="33">
        <f t="shared" si="3"/>
        <v>3</v>
      </c>
      <c r="B7" s="36" t="s">
        <v>36</v>
      </c>
      <c r="C7" s="5">
        <f t="shared" si="0"/>
        <v>3</v>
      </c>
      <c r="D7" s="5">
        <v>47.5</v>
      </c>
      <c r="E7" s="5">
        <v>43.5</v>
      </c>
      <c r="F7" s="5">
        <v>51</v>
      </c>
      <c r="G7" s="5"/>
      <c r="H7" s="5"/>
      <c r="I7" s="5">
        <f t="shared" si="1"/>
        <v>142</v>
      </c>
      <c r="J7" s="31">
        <f t="shared" si="2"/>
        <v>47.333333333333336</v>
      </c>
    </row>
    <row r="8" spans="1:10" s="32" customFormat="1" ht="12" customHeight="1">
      <c r="A8" s="33">
        <f t="shared" si="3"/>
        <v>4</v>
      </c>
      <c r="B8" s="36" t="s">
        <v>33</v>
      </c>
      <c r="C8" s="5">
        <f t="shared" si="0"/>
        <v>3</v>
      </c>
      <c r="D8" s="5">
        <v>51</v>
      </c>
      <c r="E8" s="5">
        <v>40</v>
      </c>
      <c r="F8" s="5">
        <v>50.5</v>
      </c>
      <c r="G8" s="5"/>
      <c r="H8" s="5"/>
      <c r="I8" s="5">
        <f t="shared" si="1"/>
        <v>141.5</v>
      </c>
      <c r="J8" s="31">
        <f t="shared" si="2"/>
        <v>47.166666666666664</v>
      </c>
    </row>
    <row r="9" spans="1:10" s="32" customFormat="1" ht="12.75">
      <c r="A9" s="33">
        <f t="shared" si="3"/>
        <v>5</v>
      </c>
      <c r="B9" s="36" t="s">
        <v>32</v>
      </c>
      <c r="C9" s="5">
        <f t="shared" si="0"/>
        <v>3</v>
      </c>
      <c r="D9" s="5">
        <v>43.5</v>
      </c>
      <c r="E9" s="5">
        <v>42</v>
      </c>
      <c r="F9" s="5">
        <v>50</v>
      </c>
      <c r="G9" s="5"/>
      <c r="H9" s="5"/>
      <c r="I9" s="5">
        <f t="shared" si="1"/>
        <v>135.5</v>
      </c>
      <c r="J9" s="31">
        <f t="shared" si="2"/>
        <v>45.166666666666664</v>
      </c>
    </row>
    <row r="10" spans="1:10" s="32" customFormat="1" ht="12.75">
      <c r="A10" s="33">
        <f t="shared" si="3"/>
        <v>6</v>
      </c>
      <c r="B10" s="36" t="s">
        <v>52</v>
      </c>
      <c r="C10" s="5">
        <f t="shared" si="0"/>
        <v>2</v>
      </c>
      <c r="D10" s="5"/>
      <c r="E10" s="5">
        <v>52.5</v>
      </c>
      <c r="F10" s="5">
        <v>48.5</v>
      </c>
      <c r="G10" s="5"/>
      <c r="H10" s="5"/>
      <c r="I10" s="5">
        <f t="shared" si="1"/>
        <v>101</v>
      </c>
      <c r="J10" s="31">
        <f t="shared" si="2"/>
        <v>50.5</v>
      </c>
    </row>
    <row r="11" spans="1:10" s="32" customFormat="1" ht="12.75">
      <c r="A11" s="33">
        <f t="shared" si="3"/>
        <v>7</v>
      </c>
      <c r="B11" s="36" t="s">
        <v>31</v>
      </c>
      <c r="C11" s="5">
        <f t="shared" si="0"/>
        <v>2</v>
      </c>
      <c r="D11" s="5">
        <v>38.5</v>
      </c>
      <c r="E11" s="5">
        <v>39.5</v>
      </c>
      <c r="F11" s="5"/>
      <c r="G11" s="5"/>
      <c r="H11" s="5"/>
      <c r="I11" s="5">
        <f t="shared" si="1"/>
        <v>78</v>
      </c>
      <c r="J11" s="31">
        <f t="shared" si="2"/>
        <v>39</v>
      </c>
    </row>
    <row r="12" spans="1:10" s="32" customFormat="1" ht="12.75">
      <c r="A12" s="33">
        <f t="shared" si="3"/>
        <v>8</v>
      </c>
      <c r="B12" s="36" t="s">
        <v>47</v>
      </c>
      <c r="C12" s="5">
        <f t="shared" si="0"/>
        <v>1</v>
      </c>
      <c r="D12" s="5">
        <v>52.5</v>
      </c>
      <c r="E12" s="5"/>
      <c r="F12" s="5"/>
      <c r="G12" s="5"/>
      <c r="H12" s="5"/>
      <c r="I12" s="5">
        <f t="shared" si="1"/>
        <v>52.5</v>
      </c>
      <c r="J12" s="31">
        <f t="shared" si="2"/>
        <v>52.5</v>
      </c>
    </row>
    <row r="13" spans="1:10" s="32" customFormat="1" ht="13.5" customHeight="1">
      <c r="A13" s="33">
        <f t="shared" si="3"/>
        <v>9</v>
      </c>
      <c r="B13" s="34" t="s">
        <v>44</v>
      </c>
      <c r="C13" s="5">
        <f t="shared" si="0"/>
        <v>1</v>
      </c>
      <c r="D13" s="5">
        <v>47.5</v>
      </c>
      <c r="E13" s="5"/>
      <c r="F13" s="5"/>
      <c r="G13" s="5"/>
      <c r="H13" s="5"/>
      <c r="I13" s="5">
        <f t="shared" si="1"/>
        <v>47.5</v>
      </c>
      <c r="J13" s="31">
        <f t="shared" si="2"/>
        <v>47.5</v>
      </c>
    </row>
    <row r="14" spans="1:10" s="32" customFormat="1" ht="12.75">
      <c r="A14" s="33">
        <f t="shared" si="3"/>
        <v>10</v>
      </c>
      <c r="B14" s="36" t="s">
        <v>61</v>
      </c>
      <c r="C14" s="5">
        <f t="shared" si="0"/>
        <v>1</v>
      </c>
      <c r="D14" s="5"/>
      <c r="E14" s="5">
        <v>47.5</v>
      </c>
      <c r="F14" s="5"/>
      <c r="G14" s="5"/>
      <c r="H14" s="5"/>
      <c r="I14" s="5">
        <f t="shared" si="1"/>
        <v>47.5</v>
      </c>
      <c r="J14" s="31">
        <f aca="true" t="shared" si="4" ref="J14:J22">I14/C14</f>
        <v>47.5</v>
      </c>
    </row>
    <row r="15" spans="1:10" ht="12.75">
      <c r="A15" s="4">
        <f t="shared" si="3"/>
        <v>11</v>
      </c>
      <c r="B15" s="36" t="s">
        <v>46</v>
      </c>
      <c r="C15" s="5">
        <f t="shared" si="0"/>
        <v>1</v>
      </c>
      <c r="D15" s="5">
        <v>43.5</v>
      </c>
      <c r="E15" s="5"/>
      <c r="F15" s="5"/>
      <c r="G15" s="5"/>
      <c r="H15" s="5"/>
      <c r="I15" s="5">
        <f t="shared" si="1"/>
        <v>43.5</v>
      </c>
      <c r="J15" s="31">
        <f t="shared" si="4"/>
        <v>43.5</v>
      </c>
    </row>
    <row r="16" spans="1:10" ht="12.75">
      <c r="A16" s="4">
        <f t="shared" si="3"/>
        <v>12</v>
      </c>
      <c r="B16" s="36" t="s">
        <v>67</v>
      </c>
      <c r="C16" s="5">
        <f t="shared" si="0"/>
        <v>1</v>
      </c>
      <c r="D16" s="5"/>
      <c r="E16" s="5"/>
      <c r="F16" s="5">
        <v>42.5</v>
      </c>
      <c r="G16" s="5"/>
      <c r="H16" s="5"/>
      <c r="I16" s="5">
        <f t="shared" si="1"/>
        <v>42.5</v>
      </c>
      <c r="J16" s="31">
        <f t="shared" si="4"/>
        <v>42.5</v>
      </c>
    </row>
    <row r="17" spans="1:10" ht="12.75">
      <c r="A17" s="4">
        <v>13</v>
      </c>
      <c r="B17" s="36" t="s">
        <v>64</v>
      </c>
      <c r="C17" s="5">
        <f t="shared" si="0"/>
        <v>1</v>
      </c>
      <c r="D17" s="5"/>
      <c r="E17" s="5"/>
      <c r="F17" s="5">
        <v>40.5</v>
      </c>
      <c r="G17" s="5"/>
      <c r="H17" s="5"/>
      <c r="I17" s="5">
        <f t="shared" si="1"/>
        <v>40.5</v>
      </c>
      <c r="J17" s="31">
        <f t="shared" si="4"/>
        <v>40.5</v>
      </c>
    </row>
    <row r="18" spans="1:10" ht="12.75">
      <c r="A18" s="4">
        <v>14</v>
      </c>
      <c r="B18" s="34" t="s">
        <v>54</v>
      </c>
      <c r="C18" s="5">
        <f t="shared" si="0"/>
        <v>1</v>
      </c>
      <c r="D18" s="5"/>
      <c r="E18" s="5">
        <v>39</v>
      </c>
      <c r="F18" s="5"/>
      <c r="G18" s="5"/>
      <c r="H18" s="5"/>
      <c r="I18" s="5">
        <f t="shared" si="1"/>
        <v>39</v>
      </c>
      <c r="J18" s="31">
        <f t="shared" si="4"/>
        <v>39</v>
      </c>
    </row>
    <row r="19" spans="1:10" ht="12.75">
      <c r="A19" s="4">
        <v>15</v>
      </c>
      <c r="B19" s="36" t="s">
        <v>72</v>
      </c>
      <c r="C19" s="5">
        <f t="shared" si="0"/>
        <v>1</v>
      </c>
      <c r="D19" s="5"/>
      <c r="E19" s="5"/>
      <c r="F19" s="5">
        <v>34</v>
      </c>
      <c r="G19" s="5"/>
      <c r="H19" s="5"/>
      <c r="I19" s="5">
        <f t="shared" si="1"/>
        <v>34</v>
      </c>
      <c r="J19" s="31">
        <f t="shared" si="4"/>
        <v>34</v>
      </c>
    </row>
    <row r="20" spans="1:10" ht="12.75">
      <c r="A20" s="4">
        <v>16</v>
      </c>
      <c r="B20" s="34" t="s">
        <v>63</v>
      </c>
      <c r="C20" s="5">
        <f t="shared" si="0"/>
        <v>1</v>
      </c>
      <c r="D20" s="5"/>
      <c r="E20" s="5"/>
      <c r="F20" s="5">
        <v>27.5</v>
      </c>
      <c r="G20" s="5"/>
      <c r="H20" s="5"/>
      <c r="I20" s="5">
        <f t="shared" si="1"/>
        <v>27.5</v>
      </c>
      <c r="J20" s="31">
        <f t="shared" si="4"/>
        <v>27.5</v>
      </c>
    </row>
    <row r="21" spans="1:10" ht="12.75">
      <c r="A21" s="4">
        <v>17</v>
      </c>
      <c r="B21" s="34" t="s">
        <v>71</v>
      </c>
      <c r="C21" s="5">
        <f t="shared" si="0"/>
        <v>1</v>
      </c>
      <c r="D21" s="5"/>
      <c r="E21" s="5"/>
      <c r="F21" s="5">
        <v>21</v>
      </c>
      <c r="G21" s="5"/>
      <c r="H21" s="5"/>
      <c r="I21" s="5">
        <f t="shared" si="1"/>
        <v>21</v>
      </c>
      <c r="J21" s="31">
        <f t="shared" si="4"/>
        <v>21</v>
      </c>
    </row>
    <row r="22" spans="1:10" ht="12.75">
      <c r="A22" s="4">
        <v>18</v>
      </c>
      <c r="B22" s="34" t="s">
        <v>43</v>
      </c>
      <c r="C22" s="5">
        <f t="shared" si="0"/>
        <v>1</v>
      </c>
      <c r="D22" s="5" t="s">
        <v>51</v>
      </c>
      <c r="E22" s="5"/>
      <c r="F22" s="5"/>
      <c r="G22" s="5"/>
      <c r="H22" s="5"/>
      <c r="I22" s="5">
        <f t="shared" si="1"/>
        <v>0</v>
      </c>
      <c r="J22" s="31">
        <f t="shared" si="4"/>
        <v>0</v>
      </c>
    </row>
    <row r="23" spans="1:10" ht="12.75">
      <c r="A23" s="4">
        <v>19</v>
      </c>
      <c r="B23" s="5"/>
      <c r="C23" s="5"/>
      <c r="D23" s="5"/>
      <c r="E23" s="5"/>
      <c r="F23" s="5"/>
      <c r="G23" s="5"/>
      <c r="H23" s="5"/>
      <c r="I23" s="5"/>
      <c r="J23" s="11"/>
    </row>
    <row r="24" spans="1:10" ht="12.75">
      <c r="A24" s="4">
        <v>20</v>
      </c>
      <c r="B24" s="5"/>
      <c r="C24" s="5"/>
      <c r="D24" s="5"/>
      <c r="E24" s="5"/>
      <c r="F24" s="5"/>
      <c r="G24" s="5"/>
      <c r="H24" s="5"/>
      <c r="I24" s="5"/>
      <c r="J24" s="11"/>
    </row>
    <row r="25" spans="1:10" ht="12.75">
      <c r="A25" s="47" t="s">
        <v>18</v>
      </c>
      <c r="B25" s="48"/>
      <c r="C25" s="48"/>
      <c r="D25" s="48"/>
      <c r="E25" s="48"/>
      <c r="F25" s="48"/>
      <c r="G25" s="48"/>
      <c r="H25" s="48"/>
      <c r="I25" s="48"/>
      <c r="J25" s="49"/>
    </row>
    <row r="26" spans="1:10" ht="12.75">
      <c r="A26" s="50"/>
      <c r="B26" s="51"/>
      <c r="C26" s="51"/>
      <c r="D26" s="51"/>
      <c r="E26" s="51"/>
      <c r="F26" s="51"/>
      <c r="G26" s="51"/>
      <c r="H26" s="51"/>
      <c r="I26" s="51"/>
      <c r="J26" s="52"/>
    </row>
    <row r="27" spans="1:10" ht="12.75">
      <c r="A27" s="46" t="s">
        <v>10</v>
      </c>
      <c r="B27" s="45" t="s">
        <v>12</v>
      </c>
      <c r="C27" s="9" t="s">
        <v>9</v>
      </c>
      <c r="D27" s="11">
        <f>SUM(D5:D24)/D29</f>
        <v>44.1</v>
      </c>
      <c r="E27" s="11">
        <f>SUM(E5:E24)/E29</f>
        <v>46.5</v>
      </c>
      <c r="F27" s="11">
        <f>SUM(F5:F24)/F29</f>
        <v>44</v>
      </c>
      <c r="G27" s="11"/>
      <c r="H27" s="11"/>
      <c r="I27" s="6"/>
      <c r="J27" s="18"/>
    </row>
    <row r="28" spans="1:10" ht="12.75">
      <c r="A28" s="46"/>
      <c r="B28" s="45"/>
      <c r="C28" s="10" t="s">
        <v>13</v>
      </c>
      <c r="D28" s="11">
        <f>MAX(D5:D24)</f>
        <v>67.5</v>
      </c>
      <c r="E28" s="11">
        <f>MAX(E5:E24)</f>
        <v>65.5</v>
      </c>
      <c r="F28" s="11">
        <f>MAX(F5:F24)</f>
        <v>60</v>
      </c>
      <c r="G28" s="11"/>
      <c r="H28" s="11"/>
      <c r="I28" s="16"/>
      <c r="J28" s="17"/>
    </row>
    <row r="29" spans="1:10" ht="12.75">
      <c r="A29" s="46"/>
      <c r="B29" s="45"/>
      <c r="C29" s="13" t="s">
        <v>14</v>
      </c>
      <c r="D29" s="14">
        <f>COUNTIF(D5:D24,"&lt;&gt;")</f>
        <v>10</v>
      </c>
      <c r="E29" s="14">
        <f>COUNTIF(E5:E24,"&lt;&gt;")</f>
        <v>9</v>
      </c>
      <c r="F29" s="14">
        <f>COUNTIF(F5:F24,"&lt;&gt;")</f>
        <v>11</v>
      </c>
      <c r="G29" s="14"/>
      <c r="H29" s="14"/>
      <c r="I29" s="18"/>
      <c r="J29" s="17"/>
    </row>
    <row r="30" spans="1:10" ht="12.75">
      <c r="A30" s="46"/>
      <c r="B30" s="44" t="s">
        <v>11</v>
      </c>
      <c r="C30" s="3" t="s">
        <v>4</v>
      </c>
      <c r="D30" s="8" t="s">
        <v>40</v>
      </c>
      <c r="E30" s="8" t="s">
        <v>56</v>
      </c>
      <c r="F30" s="8" t="s">
        <v>56</v>
      </c>
      <c r="G30" s="8"/>
      <c r="H30" s="8"/>
      <c r="I30" s="19"/>
      <c r="J30" s="17"/>
    </row>
    <row r="31" spans="1:10" ht="12.75">
      <c r="A31" s="46"/>
      <c r="B31" s="44"/>
      <c r="C31" s="3" t="s">
        <v>5</v>
      </c>
      <c r="D31" s="8" t="s">
        <v>41</v>
      </c>
      <c r="E31" s="8" t="s">
        <v>57</v>
      </c>
      <c r="F31" s="8" t="s">
        <v>75</v>
      </c>
      <c r="G31" s="8"/>
      <c r="H31" s="8"/>
      <c r="I31" s="20"/>
      <c r="J31" s="21"/>
    </row>
    <row r="32" spans="1:10" ht="12.75">
      <c r="A32" s="46"/>
      <c r="B32" s="44"/>
      <c r="C32" s="3" t="s">
        <v>6</v>
      </c>
      <c r="D32" s="8" t="s">
        <v>42</v>
      </c>
      <c r="E32" s="8" t="s">
        <v>58</v>
      </c>
      <c r="F32" s="8" t="s">
        <v>74</v>
      </c>
      <c r="G32" s="8"/>
      <c r="H32" s="8"/>
      <c r="I32" s="20"/>
      <c r="J32" s="21"/>
    </row>
    <row r="33" spans="1:10" ht="12.75" customHeight="1">
      <c r="A33" s="46"/>
      <c r="B33" s="44"/>
      <c r="C33" s="3" t="s">
        <v>7</v>
      </c>
      <c r="D33" s="8" t="s">
        <v>37</v>
      </c>
      <c r="E33" s="8" t="s">
        <v>59</v>
      </c>
      <c r="F33" s="8" t="s">
        <v>76</v>
      </c>
      <c r="G33" s="8"/>
      <c r="H33" s="8"/>
      <c r="I33" s="20"/>
      <c r="J33" s="21"/>
    </row>
    <row r="34" spans="1:10" s="7" customFormat="1" ht="12.75" customHeight="1">
      <c r="A34" s="46"/>
      <c r="B34" s="44"/>
      <c r="C34" s="3" t="s">
        <v>8</v>
      </c>
      <c r="D34" s="8" t="s">
        <v>38</v>
      </c>
      <c r="E34" s="8" t="s">
        <v>38</v>
      </c>
      <c r="F34" s="8" t="s">
        <v>73</v>
      </c>
      <c r="G34" s="8"/>
      <c r="H34" s="8"/>
      <c r="I34" s="20"/>
      <c r="J34" s="21"/>
    </row>
    <row r="35" spans="1:10" s="12" customFormat="1" ht="12.75">
      <c r="A35" s="22"/>
      <c r="B35" s="6"/>
      <c r="C35" s="1"/>
      <c r="D35" s="24"/>
      <c r="E35" s="24"/>
      <c r="F35" s="23"/>
      <c r="G35" s="24"/>
      <c r="H35" s="43"/>
      <c r="I35" s="20"/>
      <c r="J35" s="21"/>
    </row>
    <row r="36" spans="1:10" s="15" customFormat="1" ht="12.75">
      <c r="A36" s="6"/>
      <c r="B36" s="6"/>
      <c r="C36" s="1"/>
      <c r="D36" s="1"/>
      <c r="E36" s="1"/>
      <c r="F36" s="1"/>
      <c r="G36" s="1"/>
      <c r="H36" s="1"/>
      <c r="I36"/>
      <c r="J36" s="12"/>
    </row>
    <row r="37" ht="11.25" customHeight="1"/>
    <row r="39" ht="12.75">
      <c r="K39" s="12"/>
    </row>
  </sheetData>
  <mergeCells count="12">
    <mergeCell ref="A1:J1"/>
    <mergeCell ref="A2:G2"/>
    <mergeCell ref="I2:J2"/>
    <mergeCell ref="I3:I4"/>
    <mergeCell ref="B3:B4"/>
    <mergeCell ref="A3:A4"/>
    <mergeCell ref="C3:C4"/>
    <mergeCell ref="D3:H3"/>
    <mergeCell ref="B30:B34"/>
    <mergeCell ref="B27:B29"/>
    <mergeCell ref="A27:A34"/>
    <mergeCell ref="A25:J26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="94" zoomScaleNormal="94" workbookViewId="0" topLeftCell="A1">
      <selection activeCell="C21" sqref="C21"/>
    </sheetView>
  </sheetViews>
  <sheetFormatPr defaultColWidth="9.140625" defaultRowHeight="12.75"/>
  <cols>
    <col min="2" max="2" width="45.57421875" style="38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</cols>
  <sheetData>
    <row r="1" spans="1:13" ht="12.75">
      <c r="A1" s="75" t="s">
        <v>34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1:13" ht="12.75">
      <c r="A2" s="78" t="s">
        <v>70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</row>
    <row r="3" spans="1:13" ht="12.75" customHeight="1">
      <c r="A3" s="81" t="s">
        <v>0</v>
      </c>
      <c r="B3" s="83" t="s">
        <v>1</v>
      </c>
      <c r="C3" s="73" t="s">
        <v>2</v>
      </c>
      <c r="D3" s="74"/>
      <c r="E3" s="74"/>
      <c r="F3" s="74"/>
      <c r="G3" s="74"/>
      <c r="H3" s="74"/>
      <c r="I3" s="74"/>
      <c r="J3" s="74"/>
      <c r="K3" s="74"/>
      <c r="L3" s="74"/>
      <c r="M3" s="25"/>
    </row>
    <row r="4" spans="1:13" ht="12.75">
      <c r="A4" s="82"/>
      <c r="B4" s="84"/>
      <c r="C4" s="67">
        <v>42856</v>
      </c>
      <c r="D4" s="68"/>
      <c r="E4" s="67">
        <f>C4+7</f>
        <v>42863</v>
      </c>
      <c r="F4" s="68"/>
      <c r="G4" s="67">
        <f>E4+7</f>
        <v>42870</v>
      </c>
      <c r="H4" s="68"/>
      <c r="I4" s="67">
        <f>G4+7</f>
        <v>42877</v>
      </c>
      <c r="J4" s="68"/>
      <c r="K4" s="67">
        <f>I4+7</f>
        <v>42884</v>
      </c>
      <c r="L4" s="68"/>
      <c r="M4" s="27" t="s">
        <v>21</v>
      </c>
    </row>
    <row r="5" spans="1:13" ht="12.75">
      <c r="A5" s="26"/>
      <c r="B5" s="37"/>
      <c r="C5" s="28" t="s">
        <v>19</v>
      </c>
      <c r="D5" s="28" t="s">
        <v>20</v>
      </c>
      <c r="E5" s="28" t="s">
        <v>19</v>
      </c>
      <c r="F5" s="28" t="s">
        <v>20</v>
      </c>
      <c r="G5" s="28" t="s">
        <v>19</v>
      </c>
      <c r="H5" s="28" t="s">
        <v>20</v>
      </c>
      <c r="I5" s="28" t="s">
        <v>19</v>
      </c>
      <c r="J5" s="28" t="s">
        <v>20</v>
      </c>
      <c r="K5" s="28" t="s">
        <v>19</v>
      </c>
      <c r="L5" s="28" t="s">
        <v>20</v>
      </c>
      <c r="M5" s="29" t="s">
        <v>22</v>
      </c>
    </row>
    <row r="6" spans="1:13" ht="12.75" customHeight="1">
      <c r="A6" s="30">
        <v>1</v>
      </c>
      <c r="B6" s="36" t="s">
        <v>33</v>
      </c>
      <c r="C6" s="27"/>
      <c r="D6" s="30">
        <v>1</v>
      </c>
      <c r="E6" s="30"/>
      <c r="F6" s="30">
        <v>3</v>
      </c>
      <c r="G6" s="30"/>
      <c r="H6" s="30">
        <v>3</v>
      </c>
      <c r="I6" s="27"/>
      <c r="J6" s="27"/>
      <c r="K6" s="27"/>
      <c r="L6" s="27"/>
      <c r="M6" s="30">
        <f aca="true" t="shared" si="0" ref="M6:M16">SUM(C6:L6)</f>
        <v>7</v>
      </c>
    </row>
    <row r="7" spans="1:13" ht="12.75">
      <c r="A7" s="30">
        <f aca="true" t="shared" si="1" ref="A7:A14">A6+1</f>
        <v>2</v>
      </c>
      <c r="B7" s="34" t="s">
        <v>45</v>
      </c>
      <c r="C7" s="27">
        <v>3</v>
      </c>
      <c r="D7" s="27">
        <v>3</v>
      </c>
      <c r="E7" s="27"/>
      <c r="F7" s="27"/>
      <c r="G7" s="27"/>
      <c r="H7" s="27"/>
      <c r="I7" s="27"/>
      <c r="J7" s="27"/>
      <c r="K7" s="27"/>
      <c r="L7" s="27"/>
      <c r="M7" s="30">
        <f t="shared" si="0"/>
        <v>6</v>
      </c>
    </row>
    <row r="8" spans="1:13" ht="12.75">
      <c r="A8" s="30">
        <f t="shared" si="1"/>
        <v>3</v>
      </c>
      <c r="B8" s="36" t="s">
        <v>36</v>
      </c>
      <c r="C8" s="30"/>
      <c r="D8" s="30"/>
      <c r="E8" s="30">
        <v>2</v>
      </c>
      <c r="F8" s="30">
        <v>1</v>
      </c>
      <c r="G8" s="30">
        <v>3</v>
      </c>
      <c r="H8" s="30"/>
      <c r="I8" s="30"/>
      <c r="J8" s="30"/>
      <c r="K8" s="27"/>
      <c r="L8" s="30"/>
      <c r="M8" s="30">
        <f t="shared" si="0"/>
        <v>6</v>
      </c>
    </row>
    <row r="9" spans="1:13" ht="12" customHeight="1">
      <c r="A9" s="30">
        <f t="shared" si="1"/>
        <v>4</v>
      </c>
      <c r="B9" s="35" t="s">
        <v>55</v>
      </c>
      <c r="C9" s="27"/>
      <c r="D9" s="30"/>
      <c r="E9" s="30"/>
      <c r="F9" s="30">
        <v>2</v>
      </c>
      <c r="G9" s="30">
        <v>1</v>
      </c>
      <c r="H9" s="30">
        <v>2</v>
      </c>
      <c r="I9" s="27"/>
      <c r="J9" s="27"/>
      <c r="K9" s="27"/>
      <c r="L9" s="27"/>
      <c r="M9" s="30">
        <f t="shared" si="0"/>
        <v>5</v>
      </c>
    </row>
    <row r="10" spans="1:13" ht="12.75">
      <c r="A10" s="30">
        <f t="shared" si="1"/>
        <v>5</v>
      </c>
      <c r="B10" s="36" t="s">
        <v>35</v>
      </c>
      <c r="C10" s="27">
        <v>2</v>
      </c>
      <c r="D10" s="27">
        <v>2</v>
      </c>
      <c r="E10" s="27"/>
      <c r="F10" s="27"/>
      <c r="G10" s="27"/>
      <c r="H10" s="27"/>
      <c r="I10" s="30"/>
      <c r="J10" s="30"/>
      <c r="K10" s="30"/>
      <c r="L10" s="30"/>
      <c r="M10" s="30">
        <f t="shared" si="0"/>
        <v>4</v>
      </c>
    </row>
    <row r="11" spans="1:13" ht="12.75">
      <c r="A11" s="30">
        <f t="shared" si="1"/>
        <v>6</v>
      </c>
      <c r="B11" s="36" t="s">
        <v>32</v>
      </c>
      <c r="C11" s="27"/>
      <c r="D11" s="27"/>
      <c r="E11" s="27">
        <v>3</v>
      </c>
      <c r="F11" s="27">
        <v>1</v>
      </c>
      <c r="G11" s="27"/>
      <c r="H11" s="27"/>
      <c r="I11" s="30"/>
      <c r="J11" s="30"/>
      <c r="K11" s="27"/>
      <c r="L11" s="30"/>
      <c r="M11" s="30">
        <f t="shared" si="0"/>
        <v>4</v>
      </c>
    </row>
    <row r="12" spans="1:13" ht="12.75">
      <c r="A12" s="30">
        <f t="shared" si="1"/>
        <v>7</v>
      </c>
      <c r="B12" s="35" t="s">
        <v>62</v>
      </c>
      <c r="C12" s="30"/>
      <c r="D12" s="30"/>
      <c r="E12" s="30"/>
      <c r="F12" s="30"/>
      <c r="G12" s="30">
        <v>3</v>
      </c>
      <c r="H12" s="30"/>
      <c r="I12" s="27"/>
      <c r="J12" s="27"/>
      <c r="K12" s="27"/>
      <c r="L12" s="27"/>
      <c r="M12" s="30">
        <f t="shared" si="0"/>
        <v>3</v>
      </c>
    </row>
    <row r="13" spans="1:13" ht="12.75">
      <c r="A13" s="30">
        <f t="shared" si="1"/>
        <v>8</v>
      </c>
      <c r="B13" s="35" t="s">
        <v>63</v>
      </c>
      <c r="C13" s="30"/>
      <c r="D13" s="30"/>
      <c r="E13" s="30"/>
      <c r="F13" s="30"/>
      <c r="G13" s="30">
        <v>2</v>
      </c>
      <c r="H13" s="30"/>
      <c r="I13" s="27"/>
      <c r="J13" s="27"/>
      <c r="K13" s="27"/>
      <c r="L13" s="27"/>
      <c r="M13" s="30">
        <f t="shared" si="0"/>
        <v>2</v>
      </c>
    </row>
    <row r="14" spans="1:13" ht="12.75">
      <c r="A14" s="30">
        <f t="shared" si="1"/>
        <v>9</v>
      </c>
      <c r="B14" s="36" t="s">
        <v>46</v>
      </c>
      <c r="C14" s="27">
        <v>1</v>
      </c>
      <c r="D14" s="27"/>
      <c r="E14" s="27"/>
      <c r="F14" s="27"/>
      <c r="G14" s="27"/>
      <c r="H14" s="27"/>
      <c r="I14" s="30"/>
      <c r="J14" s="30"/>
      <c r="K14" s="30"/>
      <c r="L14" s="30"/>
      <c r="M14" s="30">
        <f t="shared" si="0"/>
        <v>1</v>
      </c>
    </row>
    <row r="15" spans="1:13" ht="12.75">
      <c r="A15" s="30">
        <v>10</v>
      </c>
      <c r="B15" s="36" t="s">
        <v>53</v>
      </c>
      <c r="C15" s="27"/>
      <c r="D15" s="27"/>
      <c r="E15" s="27">
        <v>1</v>
      </c>
      <c r="F15" s="27"/>
      <c r="G15" s="27"/>
      <c r="H15" s="27"/>
      <c r="I15" s="30"/>
      <c r="J15" s="30"/>
      <c r="K15" s="30"/>
      <c r="L15" s="30"/>
      <c r="M15" s="30">
        <f t="shared" si="0"/>
        <v>1</v>
      </c>
    </row>
    <row r="16" spans="1:13" ht="12.75">
      <c r="A16" s="30">
        <v>11</v>
      </c>
      <c r="B16" s="35" t="s">
        <v>64</v>
      </c>
      <c r="C16" s="30"/>
      <c r="D16" s="30"/>
      <c r="E16" s="30"/>
      <c r="F16" s="30"/>
      <c r="G16" s="30"/>
      <c r="H16" s="30">
        <v>1</v>
      </c>
      <c r="I16" s="30"/>
      <c r="J16" s="30"/>
      <c r="K16" s="30"/>
      <c r="L16" s="30"/>
      <c r="M16" s="30">
        <f t="shared" si="0"/>
        <v>1</v>
      </c>
    </row>
    <row r="17" spans="1:13" ht="12.75" customHeight="1">
      <c r="A17" s="69" t="s">
        <v>23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</row>
    <row r="18" spans="1:13" ht="12.75" customHeight="1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</row>
  </sheetData>
  <mergeCells count="11">
    <mergeCell ref="C4:D4"/>
    <mergeCell ref="E4:F4"/>
    <mergeCell ref="A17:M18"/>
    <mergeCell ref="C3:L3"/>
    <mergeCell ref="A1:M1"/>
    <mergeCell ref="A2:M2"/>
    <mergeCell ref="G4:H4"/>
    <mergeCell ref="I4:J4"/>
    <mergeCell ref="K4:L4"/>
    <mergeCell ref="A3:A4"/>
    <mergeCell ref="B3:B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="85" zoomScaleNormal="85" workbookViewId="0" topLeftCell="A1">
      <selection activeCell="A21" sqref="A21:IV21"/>
    </sheetView>
  </sheetViews>
  <sheetFormatPr defaultColWidth="9.140625" defaultRowHeight="12.75"/>
  <cols>
    <col min="1" max="1" width="42.8515625" style="0" bestFit="1" customWidth="1"/>
    <col min="2" max="2" width="7.8515625" style="0" bestFit="1" customWidth="1"/>
    <col min="4" max="4" width="42.8515625" style="0" bestFit="1" customWidth="1"/>
    <col min="7" max="7" width="42.8515625" style="0" bestFit="1" customWidth="1"/>
    <col min="9" max="9" width="9.7109375" style="0" bestFit="1" customWidth="1"/>
    <col min="10" max="10" width="42.8515625" style="0" bestFit="1" customWidth="1"/>
    <col min="11" max="11" width="9.28125" style="0" bestFit="1" customWidth="1"/>
  </cols>
  <sheetData>
    <row r="1" spans="1:12" ht="12.75">
      <c r="A1" s="79" t="s">
        <v>28</v>
      </c>
      <c r="B1" s="79"/>
      <c r="C1" s="79"/>
      <c r="D1" s="79"/>
      <c r="E1" s="79"/>
      <c r="F1" s="79"/>
      <c r="G1" s="79" t="s">
        <v>28</v>
      </c>
      <c r="H1" s="79"/>
      <c r="I1" s="79"/>
      <c r="J1" s="79"/>
      <c r="K1" s="79"/>
      <c r="L1" s="79"/>
    </row>
    <row r="2" spans="1:12" ht="12.75">
      <c r="A2" s="91">
        <v>42856</v>
      </c>
      <c r="B2" s="92"/>
      <c r="C2" s="92"/>
      <c r="D2" s="91">
        <v>42856</v>
      </c>
      <c r="E2" s="92"/>
      <c r="F2" s="92"/>
      <c r="G2" s="91">
        <v>42856</v>
      </c>
      <c r="H2" s="92"/>
      <c r="I2" s="92"/>
      <c r="J2" s="91">
        <v>42856</v>
      </c>
      <c r="K2" s="92"/>
      <c r="L2" s="92"/>
    </row>
    <row r="3" spans="1:12" ht="12.75">
      <c r="A3" s="92" t="s">
        <v>19</v>
      </c>
      <c r="B3" s="92"/>
      <c r="C3" s="92"/>
      <c r="D3" s="92" t="s">
        <v>20</v>
      </c>
      <c r="E3" s="92"/>
      <c r="F3" s="92"/>
      <c r="G3" s="92" t="s">
        <v>19</v>
      </c>
      <c r="H3" s="92"/>
      <c r="I3" s="92"/>
      <c r="J3" s="92" t="s">
        <v>20</v>
      </c>
      <c r="K3" s="92"/>
      <c r="L3" s="92"/>
    </row>
    <row r="4" spans="1:12" ht="12.75">
      <c r="A4" s="3" t="s">
        <v>1</v>
      </c>
      <c r="B4" s="3" t="s">
        <v>25</v>
      </c>
      <c r="C4" s="3" t="s">
        <v>26</v>
      </c>
      <c r="D4" s="3" t="s">
        <v>1</v>
      </c>
      <c r="E4" s="3" t="s">
        <v>25</v>
      </c>
      <c r="F4" s="3" t="s">
        <v>26</v>
      </c>
      <c r="G4" s="3" t="s">
        <v>1</v>
      </c>
      <c r="H4" s="3" t="s">
        <v>25</v>
      </c>
      <c r="I4" s="3" t="s">
        <v>26</v>
      </c>
      <c r="J4" s="3" t="s">
        <v>1</v>
      </c>
      <c r="K4" s="3" t="s">
        <v>25</v>
      </c>
      <c r="L4" s="3" t="s">
        <v>26</v>
      </c>
    </row>
    <row r="5" spans="1:12" ht="12.75">
      <c r="A5" s="41" t="s">
        <v>45</v>
      </c>
      <c r="B5" s="41">
        <v>33</v>
      </c>
      <c r="C5" s="39">
        <f aca="true" t="shared" si="0" ref="C5:C14">ABS(34-B5)</f>
        <v>1</v>
      </c>
      <c r="D5" s="41" t="s">
        <v>45</v>
      </c>
      <c r="E5" s="39">
        <v>144.5</v>
      </c>
      <c r="F5" s="39">
        <f aca="true" t="shared" si="1" ref="F5:F14">ABS(199.2-E5)</f>
        <v>54.69999999999999</v>
      </c>
      <c r="G5" s="39" t="s">
        <v>32</v>
      </c>
      <c r="H5" s="39">
        <v>226</v>
      </c>
      <c r="I5" s="39">
        <f aca="true" t="shared" si="2" ref="I5:I13">ABS(251-H5)</f>
        <v>25</v>
      </c>
      <c r="J5" s="39" t="s">
        <v>33</v>
      </c>
      <c r="K5" s="39">
        <v>2000000</v>
      </c>
      <c r="L5" s="39">
        <f aca="true" t="shared" si="3" ref="L5:L13">ABS(2250000-K5)</f>
        <v>250000</v>
      </c>
    </row>
    <row r="6" spans="1:12" ht="12.75">
      <c r="A6" s="36" t="s">
        <v>35</v>
      </c>
      <c r="B6" s="36">
        <v>13</v>
      </c>
      <c r="C6" s="36">
        <f t="shared" si="0"/>
        <v>21</v>
      </c>
      <c r="D6" s="36" t="s">
        <v>35</v>
      </c>
      <c r="E6" s="36">
        <v>142</v>
      </c>
      <c r="F6" s="36">
        <f t="shared" si="1"/>
        <v>57.19999999999999</v>
      </c>
      <c r="G6" s="36" t="s">
        <v>36</v>
      </c>
      <c r="H6" s="36">
        <v>342</v>
      </c>
      <c r="I6" s="36">
        <f t="shared" si="2"/>
        <v>91</v>
      </c>
      <c r="J6" s="34" t="s">
        <v>52</v>
      </c>
      <c r="K6" s="34">
        <v>1600000</v>
      </c>
      <c r="L6" s="36">
        <f t="shared" si="3"/>
        <v>650000</v>
      </c>
    </row>
    <row r="7" spans="1:12" ht="12.75">
      <c r="A7" s="36" t="s">
        <v>46</v>
      </c>
      <c r="B7" s="36">
        <v>12</v>
      </c>
      <c r="C7" s="36">
        <f t="shared" si="0"/>
        <v>22</v>
      </c>
      <c r="D7" s="36" t="s">
        <v>33</v>
      </c>
      <c r="E7" s="36">
        <v>140.5</v>
      </c>
      <c r="F7" s="36">
        <f t="shared" si="1"/>
        <v>58.69999999999999</v>
      </c>
      <c r="G7" s="36" t="s">
        <v>53</v>
      </c>
      <c r="H7" s="36">
        <v>144</v>
      </c>
      <c r="I7" s="36">
        <f t="shared" si="2"/>
        <v>107</v>
      </c>
      <c r="J7" s="36" t="s">
        <v>32</v>
      </c>
      <c r="K7" s="36">
        <v>1400000</v>
      </c>
      <c r="L7" s="36">
        <f t="shared" si="3"/>
        <v>850000</v>
      </c>
    </row>
    <row r="8" spans="1:12" ht="12.75">
      <c r="A8" s="36" t="s">
        <v>36</v>
      </c>
      <c r="B8" s="36">
        <v>6.4</v>
      </c>
      <c r="C8" s="36">
        <f t="shared" si="0"/>
        <v>27.6</v>
      </c>
      <c r="D8" s="36" t="s">
        <v>47</v>
      </c>
      <c r="E8" s="34">
        <v>140</v>
      </c>
      <c r="F8" s="36">
        <f t="shared" si="1"/>
        <v>59.19999999999999</v>
      </c>
      <c r="G8" s="36" t="s">
        <v>35</v>
      </c>
      <c r="H8" s="36">
        <v>120</v>
      </c>
      <c r="I8" s="36">
        <f t="shared" si="2"/>
        <v>131</v>
      </c>
      <c r="J8" s="36" t="s">
        <v>36</v>
      </c>
      <c r="K8" s="36">
        <v>1400000</v>
      </c>
      <c r="L8" s="36">
        <f t="shared" si="3"/>
        <v>850000</v>
      </c>
    </row>
    <row r="9" spans="1:12" ht="12.75">
      <c r="A9" s="36" t="s">
        <v>47</v>
      </c>
      <c r="B9" s="36">
        <v>6.4</v>
      </c>
      <c r="C9" s="36">
        <f t="shared" si="0"/>
        <v>27.6</v>
      </c>
      <c r="D9" s="36" t="s">
        <v>31</v>
      </c>
      <c r="E9" s="34">
        <v>112.5</v>
      </c>
      <c r="F9" s="36">
        <f t="shared" si="1"/>
        <v>86.69999999999999</v>
      </c>
      <c r="G9" s="34" t="s">
        <v>52</v>
      </c>
      <c r="H9" s="34">
        <v>96</v>
      </c>
      <c r="I9" s="36">
        <f t="shared" si="2"/>
        <v>155</v>
      </c>
      <c r="J9" s="36" t="s">
        <v>53</v>
      </c>
      <c r="K9" s="36">
        <v>800000</v>
      </c>
      <c r="L9" s="36">
        <f t="shared" si="3"/>
        <v>1450000</v>
      </c>
    </row>
    <row r="10" spans="1:12" ht="13.5" customHeight="1">
      <c r="A10" s="36" t="s">
        <v>32</v>
      </c>
      <c r="B10" s="36">
        <v>4.2</v>
      </c>
      <c r="C10" s="36">
        <f t="shared" si="0"/>
        <v>29.8</v>
      </c>
      <c r="D10" s="36" t="s">
        <v>32</v>
      </c>
      <c r="E10" s="36">
        <v>109.5</v>
      </c>
      <c r="F10" s="36">
        <f t="shared" si="1"/>
        <v>89.69999999999999</v>
      </c>
      <c r="G10" s="34" t="s">
        <v>45</v>
      </c>
      <c r="H10" s="34">
        <v>75</v>
      </c>
      <c r="I10" s="36">
        <f t="shared" si="2"/>
        <v>176</v>
      </c>
      <c r="J10" s="36" t="s">
        <v>35</v>
      </c>
      <c r="K10" s="34">
        <v>600000</v>
      </c>
      <c r="L10" s="36">
        <f t="shared" si="3"/>
        <v>1650000</v>
      </c>
    </row>
    <row r="11" spans="1:12" ht="12.75" customHeight="1">
      <c r="A11" s="36" t="s">
        <v>33</v>
      </c>
      <c r="B11" s="36">
        <v>3.7</v>
      </c>
      <c r="C11" s="36">
        <f t="shared" si="0"/>
        <v>30.3</v>
      </c>
      <c r="D11" s="36" t="s">
        <v>48</v>
      </c>
      <c r="E11" s="36">
        <v>105.99</v>
      </c>
      <c r="F11" s="36">
        <f t="shared" si="1"/>
        <v>93.21</v>
      </c>
      <c r="G11" s="36" t="s">
        <v>31</v>
      </c>
      <c r="H11" s="36">
        <v>52</v>
      </c>
      <c r="I11" s="36">
        <f t="shared" si="2"/>
        <v>199</v>
      </c>
      <c r="J11" s="36" t="s">
        <v>31</v>
      </c>
      <c r="K11" s="36">
        <v>500000</v>
      </c>
      <c r="L11" s="36">
        <f t="shared" si="3"/>
        <v>1750000</v>
      </c>
    </row>
    <row r="12" spans="1:12" ht="12.75" customHeight="1">
      <c r="A12" s="36" t="s">
        <v>31</v>
      </c>
      <c r="B12" s="36">
        <v>1.5</v>
      </c>
      <c r="C12" s="36">
        <f t="shared" si="0"/>
        <v>32.5</v>
      </c>
      <c r="D12" s="36" t="s">
        <v>36</v>
      </c>
      <c r="E12" s="36">
        <v>72.5</v>
      </c>
      <c r="F12" s="36">
        <f t="shared" si="1"/>
        <v>126.69999999999999</v>
      </c>
      <c r="G12" s="36" t="s">
        <v>33</v>
      </c>
      <c r="H12" s="36">
        <v>32</v>
      </c>
      <c r="I12" s="36">
        <f t="shared" si="2"/>
        <v>219</v>
      </c>
      <c r="J12" s="36" t="s">
        <v>54</v>
      </c>
      <c r="K12" s="36">
        <v>10000000</v>
      </c>
      <c r="L12" s="36">
        <f t="shared" si="3"/>
        <v>7750000</v>
      </c>
    </row>
    <row r="13" spans="1:12" ht="12.75" customHeight="1">
      <c r="A13" s="34" t="s">
        <v>43</v>
      </c>
      <c r="B13" s="34">
        <v>1</v>
      </c>
      <c r="C13" s="36">
        <f t="shared" si="0"/>
        <v>33</v>
      </c>
      <c r="D13" s="34" t="s">
        <v>44</v>
      </c>
      <c r="E13" s="36">
        <v>65.8</v>
      </c>
      <c r="F13" s="36">
        <f t="shared" si="1"/>
        <v>133.39999999999998</v>
      </c>
      <c r="G13" s="36" t="s">
        <v>54</v>
      </c>
      <c r="H13" s="36">
        <v>628</v>
      </c>
      <c r="I13" s="36">
        <f t="shared" si="2"/>
        <v>377</v>
      </c>
      <c r="J13" s="34" t="s">
        <v>45</v>
      </c>
      <c r="K13" s="36">
        <v>11000000</v>
      </c>
      <c r="L13" s="36">
        <f t="shared" si="3"/>
        <v>8750000</v>
      </c>
    </row>
    <row r="14" spans="1:12" ht="12.75" customHeight="1">
      <c r="A14" s="34" t="s">
        <v>44</v>
      </c>
      <c r="B14" s="34">
        <v>0.9</v>
      </c>
      <c r="C14" s="36">
        <f t="shared" si="0"/>
        <v>33.1</v>
      </c>
      <c r="D14" s="34" t="s">
        <v>43</v>
      </c>
      <c r="E14" s="36">
        <v>0</v>
      </c>
      <c r="F14" s="36">
        <f t="shared" si="1"/>
        <v>199.2</v>
      </c>
      <c r="G14" s="34"/>
      <c r="H14" s="34"/>
      <c r="I14" s="39"/>
      <c r="J14" s="34"/>
      <c r="K14" s="36"/>
      <c r="L14" s="36"/>
    </row>
    <row r="15" spans="1:12" ht="12.75" customHeight="1">
      <c r="A15" s="36"/>
      <c r="B15" s="36"/>
      <c r="C15" s="39"/>
      <c r="D15" s="36"/>
      <c r="E15" s="36"/>
      <c r="F15" s="36"/>
      <c r="G15" s="36"/>
      <c r="H15" s="36"/>
      <c r="I15" s="39"/>
      <c r="J15" s="36"/>
      <c r="K15" s="36"/>
      <c r="L15" s="36"/>
    </row>
    <row r="16" spans="1:12" ht="12.75">
      <c r="A16" s="85" t="s">
        <v>27</v>
      </c>
      <c r="B16" s="86"/>
      <c r="C16" s="86"/>
      <c r="D16" s="86"/>
      <c r="E16" s="86"/>
      <c r="F16" s="87"/>
      <c r="G16" s="85" t="s">
        <v>27</v>
      </c>
      <c r="H16" s="86"/>
      <c r="I16" s="86"/>
      <c r="J16" s="86"/>
      <c r="K16" s="86"/>
      <c r="L16" s="87"/>
    </row>
    <row r="17" spans="1:12" ht="12.75">
      <c r="A17" s="88" t="s">
        <v>29</v>
      </c>
      <c r="B17" s="88"/>
      <c r="C17" s="88"/>
      <c r="D17" s="88" t="s">
        <v>30</v>
      </c>
      <c r="E17" s="88"/>
      <c r="F17" s="88"/>
      <c r="G17" s="88" t="s">
        <v>29</v>
      </c>
      <c r="H17" s="88"/>
      <c r="I17" s="88"/>
      <c r="J17" s="88" t="s">
        <v>30</v>
      </c>
      <c r="K17" s="88"/>
      <c r="L17" s="88"/>
    </row>
    <row r="18" spans="1:12" ht="12.7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1:12" ht="12.75">
      <c r="A19" s="89" t="s">
        <v>50</v>
      </c>
      <c r="B19" s="88"/>
      <c r="C19" s="88"/>
      <c r="D19" s="90" t="s">
        <v>49</v>
      </c>
      <c r="E19" s="88"/>
      <c r="F19" s="88"/>
      <c r="G19" s="89" t="s">
        <v>50</v>
      </c>
      <c r="H19" s="88"/>
      <c r="I19" s="88"/>
      <c r="J19" s="90" t="s">
        <v>60</v>
      </c>
      <c r="K19" s="88"/>
      <c r="L19" s="88"/>
    </row>
    <row r="20" spans="1:12" ht="12.75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1:6" ht="12.75">
      <c r="A21" s="79" t="s">
        <v>28</v>
      </c>
      <c r="B21" s="79"/>
      <c r="C21" s="79"/>
      <c r="D21" s="79"/>
      <c r="E21" s="79"/>
      <c r="F21" s="79"/>
    </row>
    <row r="22" spans="1:6" ht="12.75">
      <c r="A22" s="91">
        <v>42870</v>
      </c>
      <c r="B22" s="92"/>
      <c r="C22" s="92"/>
      <c r="D22" s="91">
        <v>42870</v>
      </c>
      <c r="E22" s="92"/>
      <c r="F22" s="92"/>
    </row>
    <row r="23" spans="1:6" ht="12.75">
      <c r="A23" s="92" t="s">
        <v>19</v>
      </c>
      <c r="B23" s="92"/>
      <c r="C23" s="92"/>
      <c r="D23" s="92" t="s">
        <v>20</v>
      </c>
      <c r="E23" s="92"/>
      <c r="F23" s="92"/>
    </row>
    <row r="24" spans="1:6" ht="12.75">
      <c r="A24" s="3" t="s">
        <v>1</v>
      </c>
      <c r="B24" s="3" t="s">
        <v>25</v>
      </c>
      <c r="C24" s="3" t="s">
        <v>26</v>
      </c>
      <c r="D24" s="3" t="s">
        <v>1</v>
      </c>
      <c r="E24" s="3" t="s">
        <v>25</v>
      </c>
      <c r="F24" s="3" t="s">
        <v>26</v>
      </c>
    </row>
    <row r="25" spans="1:6" ht="12.75">
      <c r="A25" s="39" t="s">
        <v>36</v>
      </c>
      <c r="B25" s="39">
        <v>14</v>
      </c>
      <c r="C25" s="39">
        <f aca="true" t="shared" si="4" ref="C25:C36">ABS(13-B25)</f>
        <v>1</v>
      </c>
      <c r="D25" s="39" t="s">
        <v>33</v>
      </c>
      <c r="E25" s="39">
        <v>27.6</v>
      </c>
      <c r="F25" s="39">
        <f aca="true" t="shared" si="5" ref="F25:F36">ABS(26-E25)</f>
        <v>1.6000000000000014</v>
      </c>
    </row>
    <row r="26" spans="1:6" ht="12.75">
      <c r="A26" s="39" t="s">
        <v>62</v>
      </c>
      <c r="B26" s="39">
        <v>14</v>
      </c>
      <c r="C26" s="39">
        <f t="shared" si="4"/>
        <v>1</v>
      </c>
      <c r="D26" s="34" t="s">
        <v>52</v>
      </c>
      <c r="E26" s="36">
        <v>30</v>
      </c>
      <c r="F26" s="36">
        <f t="shared" si="5"/>
        <v>4</v>
      </c>
    </row>
    <row r="27" spans="1:6" ht="12.75">
      <c r="A27" s="36" t="s">
        <v>63</v>
      </c>
      <c r="B27" s="36">
        <v>16</v>
      </c>
      <c r="C27" s="36">
        <f t="shared" si="4"/>
        <v>3</v>
      </c>
      <c r="D27" s="36" t="s">
        <v>64</v>
      </c>
      <c r="E27" s="34">
        <v>35</v>
      </c>
      <c r="F27" s="36">
        <f t="shared" si="5"/>
        <v>9</v>
      </c>
    </row>
    <row r="28" spans="1:6" ht="12.75">
      <c r="A28" s="34" t="s">
        <v>52</v>
      </c>
      <c r="B28" s="34">
        <v>18</v>
      </c>
      <c r="C28" s="36">
        <f t="shared" si="4"/>
        <v>5</v>
      </c>
      <c r="D28" s="36" t="s">
        <v>36</v>
      </c>
      <c r="E28" s="36">
        <v>37</v>
      </c>
      <c r="F28" s="36">
        <f t="shared" si="5"/>
        <v>11</v>
      </c>
    </row>
    <row r="29" spans="1:6" ht="12.75">
      <c r="A29" s="36" t="s">
        <v>35</v>
      </c>
      <c r="B29" s="36">
        <v>19</v>
      </c>
      <c r="C29" s="36">
        <f t="shared" si="4"/>
        <v>6</v>
      </c>
      <c r="D29" s="36" t="s">
        <v>63</v>
      </c>
      <c r="E29" s="34">
        <v>11</v>
      </c>
      <c r="F29" s="36">
        <f t="shared" si="5"/>
        <v>15</v>
      </c>
    </row>
    <row r="30" spans="1:6" ht="12.75">
      <c r="A30" s="36" t="s">
        <v>64</v>
      </c>
      <c r="B30" s="36">
        <v>7</v>
      </c>
      <c r="C30" s="36">
        <f t="shared" si="4"/>
        <v>6</v>
      </c>
      <c r="D30" s="36" t="s">
        <v>32</v>
      </c>
      <c r="E30" s="36">
        <v>46</v>
      </c>
      <c r="F30" s="36">
        <f t="shared" si="5"/>
        <v>20</v>
      </c>
    </row>
    <row r="31" spans="1:6" ht="12.75">
      <c r="A31" s="36" t="s">
        <v>33</v>
      </c>
      <c r="B31" s="36">
        <v>7</v>
      </c>
      <c r="C31" s="36">
        <f t="shared" si="4"/>
        <v>6</v>
      </c>
      <c r="D31" s="34" t="s">
        <v>65</v>
      </c>
      <c r="E31" s="36">
        <v>0</v>
      </c>
      <c r="F31" s="36">
        <f t="shared" si="5"/>
        <v>26</v>
      </c>
    </row>
    <row r="32" spans="1:6" ht="12.75">
      <c r="A32" s="36" t="s">
        <v>66</v>
      </c>
      <c r="B32" s="36">
        <v>7</v>
      </c>
      <c r="C32" s="36">
        <f t="shared" si="4"/>
        <v>6</v>
      </c>
      <c r="D32" s="36" t="s">
        <v>66</v>
      </c>
      <c r="E32" s="36">
        <v>53</v>
      </c>
      <c r="F32" s="36">
        <f t="shared" si="5"/>
        <v>27</v>
      </c>
    </row>
    <row r="33" spans="1:6" ht="12.75" customHeight="1">
      <c r="A33" s="36" t="s">
        <v>32</v>
      </c>
      <c r="B33" s="36">
        <v>6</v>
      </c>
      <c r="C33" s="36">
        <f t="shared" si="4"/>
        <v>7</v>
      </c>
      <c r="D33" s="34" t="s">
        <v>67</v>
      </c>
      <c r="E33" s="36">
        <v>60</v>
      </c>
      <c r="F33" s="36">
        <f t="shared" si="5"/>
        <v>34</v>
      </c>
    </row>
    <row r="34" spans="1:6" ht="12.75">
      <c r="A34" s="34" t="s">
        <v>67</v>
      </c>
      <c r="B34" s="34">
        <v>20</v>
      </c>
      <c r="C34" s="36">
        <f t="shared" si="4"/>
        <v>7</v>
      </c>
      <c r="D34" s="34" t="s">
        <v>45</v>
      </c>
      <c r="E34" s="36">
        <v>66</v>
      </c>
      <c r="F34" s="36">
        <f t="shared" si="5"/>
        <v>40</v>
      </c>
    </row>
    <row r="35" spans="1:6" ht="12.75">
      <c r="A35" s="34" t="s">
        <v>65</v>
      </c>
      <c r="B35" s="34">
        <v>0</v>
      </c>
      <c r="C35" s="36">
        <f t="shared" si="4"/>
        <v>13</v>
      </c>
      <c r="D35" s="36" t="s">
        <v>62</v>
      </c>
      <c r="E35" s="36">
        <v>81</v>
      </c>
      <c r="F35" s="36">
        <f t="shared" si="5"/>
        <v>55</v>
      </c>
    </row>
    <row r="36" spans="1:6" ht="12.75" customHeight="1">
      <c r="A36" s="34" t="s">
        <v>45</v>
      </c>
      <c r="B36" s="34">
        <v>42</v>
      </c>
      <c r="C36" s="36">
        <f t="shared" si="4"/>
        <v>29</v>
      </c>
      <c r="D36" s="36" t="s">
        <v>35</v>
      </c>
      <c r="E36" s="36">
        <v>98</v>
      </c>
      <c r="F36" s="36">
        <f t="shared" si="5"/>
        <v>72</v>
      </c>
    </row>
    <row r="37" spans="1:6" ht="12.75">
      <c r="A37" s="85" t="s">
        <v>27</v>
      </c>
      <c r="B37" s="86"/>
      <c r="C37" s="86"/>
      <c r="D37" s="86"/>
      <c r="E37" s="86"/>
      <c r="F37" s="87"/>
    </row>
    <row r="38" spans="1:6" ht="12.75">
      <c r="A38" s="88" t="s">
        <v>29</v>
      </c>
      <c r="B38" s="88"/>
      <c r="C38" s="88"/>
      <c r="D38" s="88" t="s">
        <v>30</v>
      </c>
      <c r="E38" s="88"/>
      <c r="F38" s="88"/>
    </row>
    <row r="39" spans="1:6" ht="12.75" customHeight="1">
      <c r="A39" s="88"/>
      <c r="B39" s="88"/>
      <c r="C39" s="88"/>
      <c r="D39" s="88"/>
      <c r="E39" s="88"/>
      <c r="F39" s="88"/>
    </row>
    <row r="40" spans="1:6" ht="12.75">
      <c r="A40" s="89" t="s">
        <v>68</v>
      </c>
      <c r="B40" s="88"/>
      <c r="C40" s="88"/>
      <c r="D40" s="90" t="s">
        <v>69</v>
      </c>
      <c r="E40" s="88"/>
      <c r="F40" s="88"/>
    </row>
    <row r="41" spans="1:6" ht="12.75">
      <c r="A41" s="88"/>
      <c r="B41" s="88"/>
      <c r="C41" s="88"/>
      <c r="D41" s="88"/>
      <c r="E41" s="88"/>
      <c r="F41" s="88"/>
    </row>
    <row r="67" ht="12.75" customHeight="1"/>
    <row r="73" ht="12.75" customHeight="1"/>
    <row r="107" ht="12.75" customHeight="1"/>
  </sheetData>
  <mergeCells count="30">
    <mergeCell ref="G16:L16"/>
    <mergeCell ref="G17:I18"/>
    <mergeCell ref="J17:L18"/>
    <mergeCell ref="G19:I20"/>
    <mergeCell ref="J19:L20"/>
    <mergeCell ref="G1:L1"/>
    <mergeCell ref="G2:I2"/>
    <mergeCell ref="J2:L2"/>
    <mergeCell ref="G3:I3"/>
    <mergeCell ref="J3:L3"/>
    <mergeCell ref="A19:C20"/>
    <mergeCell ref="D19:F20"/>
    <mergeCell ref="D3:F3"/>
    <mergeCell ref="A16:F16"/>
    <mergeCell ref="A17:C18"/>
    <mergeCell ref="D17:F18"/>
    <mergeCell ref="A1:F1"/>
    <mergeCell ref="A2:C2"/>
    <mergeCell ref="A3:C3"/>
    <mergeCell ref="D2:F2"/>
    <mergeCell ref="A21:F21"/>
    <mergeCell ref="A22:C22"/>
    <mergeCell ref="D22:F22"/>
    <mergeCell ref="A23:C23"/>
    <mergeCell ref="D23:F23"/>
    <mergeCell ref="A37:F37"/>
    <mergeCell ref="A38:C39"/>
    <mergeCell ref="D38:F39"/>
    <mergeCell ref="A40:C41"/>
    <mergeCell ref="D40:F4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2017-05-15T22:17:44Z</dcterms:modified>
  <cp:category/>
  <cp:version/>
  <cp:contentType/>
  <cp:contentStatus/>
</cp:coreProperties>
</file>