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<sst xmlns="http://schemas.openxmlformats.org/spreadsheetml/2006/main" count="161" uniqueCount="69">
  <si>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</si>
  <si>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</si>
  <si>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</si>
  <si>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</si>
  <si>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</si>
  <si>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</si>
  <si>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</si>
  <si>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</si>
  <si>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</si>
  <si>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</si>
  <si>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</si>
  <si>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</si>
  <si>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</si>
  <si>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</si>
  <si>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</si>
  <si>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</si>
  <si>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</si>
  <si>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</si>
  <si>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</si>
  <si>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</si>
  <si>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</si>
  <si>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</si>
  <si>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</si>
  <si>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</si>
  <si>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</si>
  <si>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</si>
  <si>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</si>
  <si>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</si>
  <si>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</si>
  <si>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</si>
  <si>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</si>
  <si>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PSW'S</t>
  </si>
  <si>
    <t>PICK N MIX</t>
  </si>
  <si>
    <t>Rutland &amp; Derby - Leicester City Centre - Monday Night League Cup</t>
  </si>
  <si>
    <t>THE ALLSORTS</t>
  </si>
  <si>
    <t>JIMMY NAILED IT</t>
  </si>
  <si>
    <t>TEAM BOSLEY</t>
  </si>
  <si>
    <t>RATE OUR QUAILES</t>
  </si>
  <si>
    <t xml:space="preserve">GENEARTION NEXT </t>
  </si>
  <si>
    <t>TAKE PITY</t>
  </si>
  <si>
    <t>The Rutland &amp; Derby - Monday Night Quiz - Quiz League #53</t>
  </si>
  <si>
    <t>PICK N MIX 10</t>
  </si>
  <si>
    <t>GENERATION NEXT &amp; RATE OUR QUAILS 8</t>
  </si>
  <si>
    <t>FOOD &amp; DRINK</t>
  </si>
  <si>
    <t>MUSICALS</t>
  </si>
  <si>
    <t>MUSIC INTROS</t>
  </si>
  <si>
    <t>SCIENCE AND NATURE</t>
  </si>
  <si>
    <t>GENERAL KNOWLEDGE</t>
  </si>
  <si>
    <t>WEE WILLY WINKLE</t>
  </si>
  <si>
    <t>WHO NEEDS GOOGLE</t>
  </si>
  <si>
    <t>MID NORTH</t>
  </si>
  <si>
    <t>MID NORTH 4</t>
  </si>
  <si>
    <t>ALLSORTS/ PTEAM BOSLEY13</t>
  </si>
  <si>
    <t xml:space="preserve">WHO NEEDS GOOGLE </t>
  </si>
  <si>
    <t xml:space="preserve">MID NORTH </t>
  </si>
  <si>
    <t>WEE WILLY WINKLES</t>
  </si>
  <si>
    <t>MUSIC TRIVIA</t>
  </si>
  <si>
    <t>FAMOUS FACES</t>
  </si>
  <si>
    <t>HISTORY &amp; GEOGRAPHY</t>
  </si>
  <si>
    <t>TERMINALLY TRAGIC</t>
  </si>
  <si>
    <t>MURDER DUCKS</t>
  </si>
  <si>
    <t>LRWG</t>
  </si>
  <si>
    <t>CELINES DIONS</t>
  </si>
  <si>
    <t>CELINE DIONS</t>
  </si>
  <si>
    <t>Week Number: #3</t>
  </si>
  <si>
    <t>THE MURDER DUCKS</t>
  </si>
  <si>
    <t>FLORENCE NIGHTENGALES</t>
  </si>
  <si>
    <t>JIMMY NAILED IT 12</t>
  </si>
  <si>
    <t>PSW TEAM BOSLEY 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</si>
</sst>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A9" sqref="A9:IV9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4.140625" style="1" bestFit="1" customWidth="1"/>
    <col min="5" max="5" width="14.710937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48" t="s">
        <v>40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2.75">
      <c r="A2" s="51" t="s">
        <v>16</v>
      </c>
      <c r="B2" s="52"/>
      <c r="C2" s="52"/>
      <c r="D2" s="52"/>
      <c r="E2" s="52"/>
      <c r="F2" s="52"/>
      <c r="G2" s="52"/>
      <c r="H2" s="39">
        <v>4</v>
      </c>
      <c r="I2" s="53"/>
      <c r="J2" s="54"/>
    </row>
    <row r="3" spans="1:10" ht="12.75" customHeight="1">
      <c r="A3" s="55" t="s">
        <v>0</v>
      </c>
      <c r="B3" s="57" t="s">
        <v>1</v>
      </c>
      <c r="C3" s="55" t="s">
        <v>17</v>
      </c>
      <c r="D3" s="59" t="s">
        <v>24</v>
      </c>
      <c r="E3" s="60"/>
      <c r="F3" s="60"/>
      <c r="G3" s="60"/>
      <c r="H3" s="61"/>
      <c r="I3" s="55" t="s">
        <v>3</v>
      </c>
      <c r="J3" s="11" t="s">
        <v>14</v>
      </c>
    </row>
    <row r="4" spans="1:10" ht="12.75">
      <c r="A4" s="56"/>
      <c r="B4" s="58"/>
      <c r="C4" s="56"/>
      <c r="D4" s="2">
        <v>43045</v>
      </c>
      <c r="E4" s="2">
        <f>D4+7</f>
        <v>43052</v>
      </c>
      <c r="F4" s="2">
        <f>E4+7</f>
        <v>43059</v>
      </c>
      <c r="G4" s="2">
        <f>F4+7</f>
        <v>43066</v>
      </c>
      <c r="H4" s="2">
        <f>G4+7</f>
        <v>43073</v>
      </c>
      <c r="I4" s="56"/>
      <c r="J4" s="11" t="s">
        <v>15</v>
      </c>
    </row>
    <row r="5" spans="1:10" s="32" customFormat="1" ht="12.75" customHeight="1">
      <c r="A5" s="33">
        <v>1</v>
      </c>
      <c r="B5" s="36" t="s">
        <v>34</v>
      </c>
      <c r="C5" s="5">
        <f>COUNTIF(D5:G5,"&lt;&gt;")</f>
        <v>3</v>
      </c>
      <c r="D5" s="5">
        <v>49.5</v>
      </c>
      <c r="E5" s="5">
        <v>57</v>
      </c>
      <c r="F5" s="46">
        <v>63</v>
      </c>
      <c r="G5" s="42"/>
      <c r="H5" s="5">
        <v>62.5</v>
      </c>
      <c r="I5" s="5">
        <f>SUM(D5:H5)</f>
        <v>232</v>
      </c>
      <c r="J5" s="31">
        <f aca="true" t="shared" si="0" ref="J5:J12">I5/C5</f>
        <v>77.33333333333333</v>
      </c>
    </row>
    <row r="6" spans="1:10" s="32" customFormat="1" ht="12.75">
      <c r="A6" s="33">
        <f aca="true" t="shared" si="1" ref="A6:A16">A5+1</f>
        <v>2</v>
      </c>
      <c r="B6" s="36" t="s">
        <v>36</v>
      </c>
      <c r="C6" s="5">
        <f>COUNTIF(D6:G6,"&lt;&gt;")</f>
        <v>3</v>
      </c>
      <c r="D6" s="5">
        <v>59.5</v>
      </c>
      <c r="E6" s="5">
        <v>57</v>
      </c>
      <c r="F6" s="46">
        <v>61.5</v>
      </c>
      <c r="G6" s="42"/>
      <c r="H6" s="5">
        <v>47</v>
      </c>
      <c r="I6" s="5">
        <f>SUM(D6:H6)</f>
        <v>225</v>
      </c>
      <c r="J6" s="31">
        <f t="shared" si="0"/>
        <v>75</v>
      </c>
    </row>
    <row r="7" spans="1:10" s="32" customFormat="1" ht="12.75">
      <c r="A7" s="33">
        <f t="shared" si="1"/>
        <v>3</v>
      </c>
      <c r="B7" s="36" t="s">
        <v>35</v>
      </c>
      <c r="C7" s="5">
        <f>COUNTIF(D7:G7,"&lt;&gt;")</f>
        <v>3</v>
      </c>
      <c r="D7" s="5">
        <v>50.5</v>
      </c>
      <c r="E7" s="5">
        <v>50.5</v>
      </c>
      <c r="F7" s="46">
        <v>49.5</v>
      </c>
      <c r="G7" s="42"/>
      <c r="H7" s="5">
        <v>49.5</v>
      </c>
      <c r="I7" s="5">
        <f>SUM(D7:H7)</f>
        <v>200</v>
      </c>
      <c r="J7" s="31">
        <f t="shared" si="0"/>
        <v>66.66666666666667</v>
      </c>
    </row>
    <row r="8" spans="1:10" s="32" customFormat="1" ht="12" customHeight="1">
      <c r="A8" s="33">
        <f t="shared" si="1"/>
        <v>4</v>
      </c>
      <c r="B8" s="36" t="s">
        <v>31</v>
      </c>
      <c r="C8" s="5">
        <f>COUNTIF(D8:G8,"&lt;&gt;")</f>
        <v>3</v>
      </c>
      <c r="D8" s="5">
        <v>53</v>
      </c>
      <c r="E8" s="5">
        <v>45</v>
      </c>
      <c r="F8" s="46">
        <v>58.5</v>
      </c>
      <c r="G8" s="42"/>
      <c r="H8" s="5">
        <v>41</v>
      </c>
      <c r="I8" s="5">
        <f>SUM(D8:H8)</f>
        <v>197.5</v>
      </c>
      <c r="J8" s="31">
        <f t="shared" si="0"/>
        <v>65.83333333333333</v>
      </c>
    </row>
    <row r="9" spans="1:10" s="32" customFormat="1" ht="12.75">
      <c r="A9" s="33">
        <f t="shared" si="1"/>
        <v>5</v>
      </c>
      <c r="B9" s="36" t="s">
        <v>32</v>
      </c>
      <c r="C9" s="5">
        <f>COUNTIF(D9:G9,"&lt;&gt;")</f>
        <v>3</v>
      </c>
      <c r="D9" s="5">
        <v>49.5</v>
      </c>
      <c r="E9" s="5">
        <v>40</v>
      </c>
      <c r="F9" s="46">
        <v>56</v>
      </c>
      <c r="G9" s="42"/>
      <c r="H9" s="5">
        <v>27.5</v>
      </c>
      <c r="I9" s="5">
        <f>SUM(D9:H9)</f>
        <v>173</v>
      </c>
      <c r="J9" s="31">
        <f t="shared" si="0"/>
        <v>57.666666666666664</v>
      </c>
    </row>
    <row r="10" spans="1:10" s="32" customFormat="1" ht="12.75">
      <c r="A10" s="33">
        <f t="shared" si="1"/>
        <v>6</v>
      </c>
      <c r="B10" s="36" t="s">
        <v>65</v>
      </c>
      <c r="C10" s="5">
        <f>COUNTIF(D10:G10,"&lt;&gt;")</f>
        <v>1</v>
      </c>
      <c r="D10" s="5"/>
      <c r="E10" s="5"/>
      <c r="F10" s="46">
        <v>57.5</v>
      </c>
      <c r="G10" s="42"/>
      <c r="H10" s="5">
        <v>53.5</v>
      </c>
      <c r="I10" s="5">
        <f>SUM(D10:H10)</f>
        <v>111</v>
      </c>
      <c r="J10" s="31">
        <f t="shared" si="0"/>
        <v>111</v>
      </c>
    </row>
    <row r="11" spans="1:10" s="32" customFormat="1" ht="12.75">
      <c r="A11" s="33">
        <f t="shared" si="1"/>
        <v>7</v>
      </c>
      <c r="B11" s="34" t="s">
        <v>38</v>
      </c>
      <c r="C11" s="5">
        <f>COUNTIF(D11:G11,"&lt;&gt;")</f>
        <v>1</v>
      </c>
      <c r="D11" s="5">
        <v>54</v>
      </c>
      <c r="E11" s="5"/>
      <c r="F11" s="46"/>
      <c r="G11" s="42"/>
      <c r="H11" s="5"/>
      <c r="I11" s="5">
        <f>SUM(D11:H11)</f>
        <v>54</v>
      </c>
      <c r="J11" s="31">
        <f t="shared" si="0"/>
        <v>54</v>
      </c>
    </row>
    <row r="12" spans="1:10" s="32" customFormat="1" ht="12.75">
      <c r="A12" s="33">
        <f t="shared" si="1"/>
        <v>8</v>
      </c>
      <c r="B12" s="34" t="s">
        <v>53</v>
      </c>
      <c r="C12" s="5">
        <f>COUNTIF(D12:G12,"&lt;&gt;")</f>
        <v>1</v>
      </c>
      <c r="D12" s="5"/>
      <c r="E12" s="5">
        <v>52</v>
      </c>
      <c r="F12" s="46"/>
      <c r="G12" s="42"/>
      <c r="H12" s="5"/>
      <c r="I12" s="5">
        <f>SUM(D12:H12)</f>
        <v>52</v>
      </c>
      <c r="J12" s="31">
        <f t="shared" si="0"/>
        <v>52</v>
      </c>
    </row>
    <row r="13" spans="1:10" s="32" customFormat="1" ht="13.5" customHeight="1">
      <c r="A13" s="33">
        <f t="shared" si="1"/>
        <v>9</v>
      </c>
      <c r="B13" s="34" t="s">
        <v>55</v>
      </c>
      <c r="C13" s="5">
        <f>COUNTIF(D13:G13,"&lt;&gt;")</f>
        <v>1</v>
      </c>
      <c r="D13" s="5"/>
      <c r="E13" s="5">
        <v>52</v>
      </c>
      <c r="F13" s="46"/>
      <c r="G13" s="42"/>
      <c r="H13" s="5"/>
      <c r="I13" s="5">
        <f>SUM(D13:H13)</f>
        <v>52</v>
      </c>
      <c r="J13" s="31">
        <f>I13/C13</f>
        <v>52</v>
      </c>
    </row>
    <row r="14" spans="1:10" s="32" customFormat="1" ht="12.75">
      <c r="A14" s="33">
        <f t="shared" si="1"/>
        <v>10</v>
      </c>
      <c r="B14" s="34" t="s">
        <v>62</v>
      </c>
      <c r="C14" s="5">
        <f>COUNTIF(D14:G14,"&lt;&gt;")</f>
        <v>1</v>
      </c>
      <c r="D14" s="5"/>
      <c r="E14" s="5"/>
      <c r="F14" s="46">
        <v>50</v>
      </c>
      <c r="G14" s="42"/>
      <c r="H14" s="5"/>
      <c r="I14" s="5">
        <f>SUM(D14:H14)</f>
        <v>50</v>
      </c>
      <c r="J14" s="31">
        <f>I14/C14</f>
        <v>50</v>
      </c>
    </row>
    <row r="15" spans="1:10" ht="12.75">
      <c r="A15" s="4">
        <f t="shared" si="1"/>
        <v>11</v>
      </c>
      <c r="B15" s="34" t="s">
        <v>39</v>
      </c>
      <c r="C15" s="5">
        <f>COUNTIF(D15:G15,"&lt;&gt;")</f>
        <v>1</v>
      </c>
      <c r="D15" s="5">
        <v>47.5</v>
      </c>
      <c r="E15" s="5"/>
      <c r="F15" s="46"/>
      <c r="G15" s="42"/>
      <c r="H15" s="5"/>
      <c r="I15" s="5">
        <f>SUM(D15:H15)</f>
        <v>47.5</v>
      </c>
      <c r="J15" s="5">
        <f>SUM(E15:I15)</f>
        <v>47.5</v>
      </c>
    </row>
    <row r="16" spans="1:10" ht="12.75">
      <c r="A16" s="4">
        <f t="shared" si="1"/>
        <v>12</v>
      </c>
      <c r="B16" s="34" t="s">
        <v>37</v>
      </c>
      <c r="C16" s="5">
        <f>COUNTIF(D16:G16,"&lt;&gt;")</f>
        <v>1</v>
      </c>
      <c r="D16" s="5">
        <v>46</v>
      </c>
      <c r="E16" s="5"/>
      <c r="F16" s="46"/>
      <c r="G16" s="42"/>
      <c r="H16" s="5"/>
      <c r="I16" s="5">
        <f>SUM(D16:H16)</f>
        <v>46</v>
      </c>
      <c r="J16" s="5">
        <f>SUM(E16:I16)</f>
        <v>46</v>
      </c>
    </row>
    <row r="17" spans="1:10" ht="12.75">
      <c r="A17" s="4">
        <v>13</v>
      </c>
      <c r="B17" s="34" t="s">
        <v>61</v>
      </c>
      <c r="C17" s="5">
        <f>COUNTIF(D17:G17,"&lt;&gt;")</f>
        <v>1</v>
      </c>
      <c r="D17" s="5"/>
      <c r="E17" s="5"/>
      <c r="F17" s="46">
        <v>39</v>
      </c>
      <c r="G17" s="42"/>
      <c r="H17" s="5"/>
      <c r="I17" s="5">
        <f>SUM(D17:H17)</f>
        <v>39</v>
      </c>
      <c r="J17" s="5">
        <f>SUM(E17:I17)</f>
        <v>78</v>
      </c>
    </row>
    <row r="18" spans="1:10" ht="12.75">
      <c r="A18" s="4">
        <v>14</v>
      </c>
      <c r="B18" s="36" t="s">
        <v>66</v>
      </c>
      <c r="C18" s="5"/>
      <c r="D18" s="5"/>
      <c r="E18" s="5"/>
      <c r="F18" s="46"/>
      <c r="G18" s="42"/>
      <c r="H18" s="5">
        <v>33.5</v>
      </c>
      <c r="I18" s="5">
        <f>SUM(D18:H18)</f>
        <v>33.5</v>
      </c>
      <c r="J18" s="5">
        <f>SUM(E18:I18)</f>
        <v>67</v>
      </c>
    </row>
    <row r="19" spans="1:10" ht="12.75">
      <c r="A19" s="4">
        <v>15</v>
      </c>
      <c r="B19" s="36" t="s">
        <v>59</v>
      </c>
      <c r="C19" s="5">
        <f>COUNTIF(D19:G19,"&lt;&gt;")</f>
        <v>1</v>
      </c>
      <c r="D19" s="5"/>
      <c r="E19" s="5"/>
      <c r="F19" s="46">
        <v>30.5</v>
      </c>
      <c r="G19" s="42"/>
      <c r="H19" s="5"/>
      <c r="I19" s="5">
        <f>SUM(D19:H19)</f>
        <v>30.5</v>
      </c>
      <c r="J19" s="5">
        <f>SUM(E19:I19)</f>
        <v>61</v>
      </c>
    </row>
    <row r="20" spans="1:10" ht="12.75">
      <c r="A20" s="4">
        <v>16</v>
      </c>
      <c r="B20" s="34" t="s">
        <v>54</v>
      </c>
      <c r="C20" s="5">
        <f>COUNTIF(D20:G20,"&lt;&gt;")</f>
        <v>1</v>
      </c>
      <c r="D20" s="5"/>
      <c r="E20" s="5">
        <v>29</v>
      </c>
      <c r="F20" s="46"/>
      <c r="G20" s="42"/>
      <c r="H20" s="5"/>
      <c r="I20" s="5">
        <f>SUM(D20:H20)</f>
        <v>29</v>
      </c>
      <c r="J20" s="5">
        <f>SUM(E20:I20)</f>
        <v>58</v>
      </c>
    </row>
    <row r="21" spans="1:10" ht="12.75">
      <c r="A21" s="4">
        <v>17</v>
      </c>
      <c r="B21" s="34"/>
      <c r="C21" s="5"/>
      <c r="D21" s="5"/>
      <c r="E21" s="5"/>
      <c r="F21" s="46"/>
      <c r="G21" s="42"/>
      <c r="H21" s="5"/>
      <c r="I21" s="5"/>
      <c r="J21" s="31"/>
    </row>
    <row r="22" spans="1:10" ht="12.75">
      <c r="A22" s="4">
        <v>18</v>
      </c>
      <c r="B22" s="41"/>
      <c r="C22" s="5"/>
      <c r="D22" s="5"/>
      <c r="E22" s="5"/>
      <c r="F22" s="46"/>
      <c r="G22" s="42"/>
      <c r="H22" s="5"/>
      <c r="I22" s="5"/>
      <c r="J22" s="31"/>
    </row>
    <row r="23" spans="1:10" ht="12.75">
      <c r="A23" s="4">
        <v>19</v>
      </c>
      <c r="B23" s="41"/>
      <c r="C23" s="5"/>
      <c r="D23" s="5"/>
      <c r="E23" s="5"/>
      <c r="F23" s="46"/>
      <c r="G23" s="42"/>
      <c r="H23" s="5"/>
      <c r="I23" s="5"/>
      <c r="J23" s="31"/>
    </row>
    <row r="24" spans="1:10" ht="12.75">
      <c r="A24" s="4">
        <v>20</v>
      </c>
      <c r="B24" s="41"/>
      <c r="C24" s="5"/>
      <c r="D24" s="5"/>
      <c r="E24" s="5"/>
      <c r="F24" s="46"/>
      <c r="G24" s="42"/>
      <c r="H24" s="5"/>
      <c r="I24" s="5"/>
      <c r="J24" s="31"/>
    </row>
    <row r="25" spans="1:10" ht="12.75">
      <c r="A25" s="4">
        <v>21</v>
      </c>
      <c r="B25" s="41"/>
      <c r="C25" s="5"/>
      <c r="D25" s="5"/>
      <c r="E25" s="5"/>
      <c r="F25" s="46"/>
      <c r="G25" s="42"/>
      <c r="H25" s="5"/>
      <c r="I25" s="5"/>
      <c r="J25" s="31"/>
    </row>
    <row r="26" spans="1:10" ht="12.75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7"/>
    </row>
    <row r="27" spans="1:10" ht="12.75">
      <c r="A27" s="68"/>
      <c r="B27" s="69"/>
      <c r="C27" s="69"/>
      <c r="D27" s="69"/>
      <c r="E27" s="69"/>
      <c r="F27" s="69"/>
      <c r="G27" s="69"/>
      <c r="H27" s="69"/>
      <c r="I27" s="69"/>
      <c r="J27" s="70"/>
    </row>
    <row r="28" spans="1:10" ht="12.75">
      <c r="A28" s="64" t="s">
        <v>10</v>
      </c>
      <c r="B28" s="63" t="s">
        <v>12</v>
      </c>
      <c r="C28" s="9" t="s">
        <v>9</v>
      </c>
      <c r="D28" s="11">
        <f>SUM(D5:D25)/D30</f>
        <v>51.1875</v>
      </c>
      <c r="E28" s="11">
        <f>SUM(E5:E25)/E30</f>
        <v>47.8125</v>
      </c>
      <c r="F28" s="11">
        <f>SUM(F5:F25)/F30</f>
        <v>51.72222222222222</v>
      </c>
      <c r="G28" s="43"/>
      <c r="H28" s="11"/>
      <c r="I28" s="6"/>
      <c r="J28" s="18"/>
    </row>
    <row r="29" spans="1:10" ht="12.75">
      <c r="A29" s="64"/>
      <c r="B29" s="63"/>
      <c r="C29" s="10" t="s">
        <v>13</v>
      </c>
      <c r="D29" s="11">
        <f>MAX(D5:D25)</f>
        <v>59.5</v>
      </c>
      <c r="E29" s="11">
        <f>MAX(E5:E25)</f>
        <v>57</v>
      </c>
      <c r="F29" s="11">
        <f>MAX(F5:F25)</f>
        <v>63</v>
      </c>
      <c r="G29" s="43"/>
      <c r="H29" s="11"/>
      <c r="I29" s="16"/>
      <c r="J29" s="17"/>
    </row>
    <row r="30" spans="1:10" ht="12.75">
      <c r="A30" s="64"/>
      <c r="B30" s="63"/>
      <c r="C30" s="13" t="s">
        <v>14</v>
      </c>
      <c r="D30" s="14">
        <f>COUNTIF(D5:D25,"&lt;&gt;")</f>
        <v>8</v>
      </c>
      <c r="E30" s="14">
        <f>COUNTIF(E5:E25,"&lt;&gt;")</f>
        <v>8</v>
      </c>
      <c r="F30" s="14">
        <f>COUNTIF(F5:F25,"&lt;&gt;")</f>
        <v>9</v>
      </c>
      <c r="G30" s="44"/>
      <c r="H30" s="14"/>
      <c r="I30" s="18"/>
      <c r="J30" s="17"/>
    </row>
    <row r="31" spans="1:10" ht="12.75">
      <c r="A31" s="64"/>
      <c r="B31" s="62" t="s">
        <v>11</v>
      </c>
      <c r="C31" s="3" t="s">
        <v>4</v>
      </c>
      <c r="D31" s="8" t="s">
        <v>45</v>
      </c>
      <c r="E31" s="8" t="s">
        <v>45</v>
      </c>
      <c r="F31" s="47"/>
      <c r="G31" s="45"/>
      <c r="H31" s="8"/>
      <c r="I31" s="19"/>
      <c r="J31" s="17"/>
    </row>
    <row r="32" spans="1:10" ht="12.75">
      <c r="A32" s="64"/>
      <c r="B32" s="62"/>
      <c r="C32" s="3" t="s">
        <v>5</v>
      </c>
      <c r="D32" s="8" t="s">
        <v>43</v>
      </c>
      <c r="E32" s="8" t="s">
        <v>56</v>
      </c>
      <c r="F32" s="47"/>
      <c r="G32" s="45"/>
      <c r="H32" s="8"/>
      <c r="I32" s="20"/>
      <c r="J32" s="21"/>
    </row>
    <row r="33" spans="1:10" ht="12.75">
      <c r="A33" s="64"/>
      <c r="B33" s="62"/>
      <c r="C33" s="3" t="s">
        <v>6</v>
      </c>
      <c r="D33" s="8" t="s">
        <v>44</v>
      </c>
      <c r="E33" s="8" t="s">
        <v>57</v>
      </c>
      <c r="F33" s="47"/>
      <c r="G33" s="45"/>
      <c r="H33" s="8"/>
      <c r="I33" s="20"/>
      <c r="J33" s="21"/>
    </row>
    <row r="34" spans="1:10" ht="12.75" customHeight="1">
      <c r="A34" s="64"/>
      <c r="B34" s="62"/>
      <c r="C34" s="3" t="s">
        <v>7</v>
      </c>
      <c r="D34" s="8" t="s">
        <v>46</v>
      </c>
      <c r="E34" s="8" t="s">
        <v>58</v>
      </c>
      <c r="F34" s="47"/>
      <c r="G34" s="45"/>
      <c r="H34" s="8"/>
      <c r="I34" s="20"/>
      <c r="J34" s="21"/>
    </row>
    <row r="35" spans="1:10" s="7" customFormat="1" ht="12.75" customHeight="1">
      <c r="A35" s="64"/>
      <c r="B35" s="62"/>
      <c r="C35" s="3" t="s">
        <v>8</v>
      </c>
      <c r="D35" s="8" t="s">
        <v>47</v>
      </c>
      <c r="E35" s="8" t="s">
        <v>47</v>
      </c>
      <c r="F35" s="47"/>
      <c r="G35" s="45"/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40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4" zoomScaleNormal="94" workbookViewId="0" topLeftCell="A1">
      <selection activeCell="Q19" sqref="Q19:W19"/>
    </sheetView>
  </sheetViews>
  <sheetFormatPr defaultColWidth="9.140625" defaultRowHeight="12.75"/>
  <cols>
    <col min="2" max="2" width="45.5742187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9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2.75">
      <c r="A2" s="82" t="s">
        <v>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12.75" customHeight="1">
      <c r="A3" s="85" t="s">
        <v>0</v>
      </c>
      <c r="B3" s="87" t="s">
        <v>1</v>
      </c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25"/>
    </row>
    <row r="4" spans="1:13" ht="12.75">
      <c r="A4" s="86"/>
      <c r="B4" s="88"/>
      <c r="C4" s="71">
        <v>43045</v>
      </c>
      <c r="D4" s="72"/>
      <c r="E4" s="71">
        <f>C4+7</f>
        <v>43052</v>
      </c>
      <c r="F4" s="72"/>
      <c r="G4" s="71">
        <v>43066</v>
      </c>
      <c r="H4" s="72"/>
      <c r="I4" s="71">
        <f>G4+7</f>
        <v>43073</v>
      </c>
      <c r="J4" s="72"/>
      <c r="K4" s="71"/>
      <c r="L4" s="72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/>
      <c r="L5" s="28"/>
      <c r="M5" s="29" t="s">
        <v>22</v>
      </c>
    </row>
    <row r="6" spans="1:13" ht="12.75" customHeight="1">
      <c r="A6" s="30">
        <v>1</v>
      </c>
      <c r="B6" s="36" t="s">
        <v>35</v>
      </c>
      <c r="C6" s="27">
        <v>1</v>
      </c>
      <c r="D6" s="30">
        <v>3</v>
      </c>
      <c r="E6" s="30">
        <v>3</v>
      </c>
      <c r="F6" s="30"/>
      <c r="G6" s="30"/>
      <c r="H6" s="30"/>
      <c r="I6" s="30"/>
      <c r="J6" s="30">
        <v>3</v>
      </c>
      <c r="K6" s="27"/>
      <c r="L6" s="30"/>
      <c r="M6" s="30">
        <f>SUM(C6:L6)</f>
        <v>10</v>
      </c>
    </row>
    <row r="7" spans="1:13" ht="12.75">
      <c r="A7" s="30">
        <f aca="true" t="shared" si="0" ref="A7:A13">A6+1</f>
        <v>2</v>
      </c>
      <c r="B7" s="34" t="s">
        <v>60</v>
      </c>
      <c r="C7" s="27"/>
      <c r="D7" s="27"/>
      <c r="E7" s="27"/>
      <c r="F7" s="27"/>
      <c r="G7" s="27">
        <v>2</v>
      </c>
      <c r="H7" s="27">
        <v>3</v>
      </c>
      <c r="I7" s="27">
        <v>2</v>
      </c>
      <c r="J7" s="27">
        <v>1</v>
      </c>
      <c r="K7" s="27"/>
      <c r="L7" s="27"/>
      <c r="M7" s="30">
        <f>SUM(C7:L7)</f>
        <v>8</v>
      </c>
    </row>
    <row r="8" spans="1:13" ht="12.75">
      <c r="A8" s="30">
        <f t="shared" si="0"/>
        <v>3</v>
      </c>
      <c r="B8" s="36" t="s">
        <v>32</v>
      </c>
      <c r="C8" s="27"/>
      <c r="D8" s="27">
        <v>2</v>
      </c>
      <c r="E8" s="27"/>
      <c r="F8" s="27">
        <v>2</v>
      </c>
      <c r="G8" s="27"/>
      <c r="H8" s="27">
        <v>2</v>
      </c>
      <c r="I8" s="27"/>
      <c r="J8" s="27"/>
      <c r="K8" s="27"/>
      <c r="L8" s="27"/>
      <c r="M8" s="30">
        <f>SUM(C8:L8)</f>
        <v>6</v>
      </c>
    </row>
    <row r="9" spans="1:13" ht="12" customHeight="1">
      <c r="A9" s="30">
        <f t="shared" si="0"/>
        <v>4</v>
      </c>
      <c r="B9" s="36" t="s">
        <v>31</v>
      </c>
      <c r="C9" s="27"/>
      <c r="D9" s="27">
        <v>1</v>
      </c>
      <c r="E9" s="27"/>
      <c r="F9" s="27"/>
      <c r="G9" s="27"/>
      <c r="H9" s="27"/>
      <c r="I9" s="27">
        <v>3</v>
      </c>
      <c r="J9" s="27">
        <v>2</v>
      </c>
      <c r="K9" s="27"/>
      <c r="L9" s="27"/>
      <c r="M9" s="30">
        <f>SUM(C9:L9)</f>
        <v>6</v>
      </c>
    </row>
    <row r="10" spans="1:13" ht="12.75">
      <c r="A10" s="30">
        <f t="shared" si="0"/>
        <v>5</v>
      </c>
      <c r="B10" s="34" t="s">
        <v>39</v>
      </c>
      <c r="C10" s="27">
        <v>3</v>
      </c>
      <c r="D10" s="27"/>
      <c r="E10" s="27">
        <v>2</v>
      </c>
      <c r="F10" s="27"/>
      <c r="G10" s="27"/>
      <c r="H10" s="27"/>
      <c r="I10" s="27"/>
      <c r="J10" s="27"/>
      <c r="K10" s="27"/>
      <c r="L10" s="27"/>
      <c r="M10" s="30">
        <f>SUM(C10:L10)</f>
        <v>5</v>
      </c>
    </row>
    <row r="11" spans="1:13" ht="12.75">
      <c r="A11" s="30">
        <f t="shared" si="0"/>
        <v>6</v>
      </c>
      <c r="B11" s="36" t="s">
        <v>34</v>
      </c>
      <c r="C11" s="27">
        <v>2</v>
      </c>
      <c r="D11" s="27"/>
      <c r="E11" s="27"/>
      <c r="F11" s="27"/>
      <c r="G11" s="27">
        <v>1</v>
      </c>
      <c r="H11" s="27"/>
      <c r="I11" s="27">
        <v>1</v>
      </c>
      <c r="J11" s="27">
        <v>1</v>
      </c>
      <c r="K11" s="27"/>
      <c r="L11" s="27"/>
      <c r="M11" s="30">
        <f>SUM(C11:L11)</f>
        <v>5</v>
      </c>
    </row>
    <row r="12" spans="1:13" ht="12.75">
      <c r="A12" s="30">
        <f t="shared" si="0"/>
        <v>7</v>
      </c>
      <c r="B12" s="35" t="s">
        <v>48</v>
      </c>
      <c r="C12" s="30"/>
      <c r="D12" s="30"/>
      <c r="E12" s="30">
        <v>1</v>
      </c>
      <c r="F12" s="30">
        <v>3</v>
      </c>
      <c r="G12" s="30"/>
      <c r="H12" s="30"/>
      <c r="I12" s="30"/>
      <c r="J12" s="30"/>
      <c r="K12" s="30"/>
      <c r="L12" s="30"/>
      <c r="M12" s="30">
        <f>SUM(C12:L12)</f>
        <v>4</v>
      </c>
    </row>
    <row r="13" spans="1:13" ht="12.75">
      <c r="A13" s="30">
        <f t="shared" si="0"/>
        <v>8</v>
      </c>
      <c r="B13" s="34" t="s">
        <v>36</v>
      </c>
      <c r="C13" s="30"/>
      <c r="D13" s="30"/>
      <c r="E13" s="30"/>
      <c r="F13" s="30"/>
      <c r="G13" s="30"/>
      <c r="H13" s="30">
        <v>1</v>
      </c>
      <c r="I13" s="30">
        <v>3</v>
      </c>
      <c r="J13" s="30"/>
      <c r="K13" s="30"/>
      <c r="L13" s="30"/>
      <c r="M13" s="30">
        <f>SUM(C13:L13)</f>
        <v>4</v>
      </c>
    </row>
    <row r="14" spans="1:13" ht="12.75">
      <c r="A14" s="30">
        <v>9</v>
      </c>
      <c r="B14" s="35" t="s">
        <v>63</v>
      </c>
      <c r="C14" s="30"/>
      <c r="D14" s="30"/>
      <c r="E14" s="30"/>
      <c r="F14" s="30"/>
      <c r="G14" s="30">
        <v>3</v>
      </c>
      <c r="H14" s="30"/>
      <c r="I14" s="30"/>
      <c r="J14" s="30"/>
      <c r="K14" s="30"/>
      <c r="L14" s="30"/>
      <c r="M14" s="30">
        <f>SUM(C14:L14)</f>
        <v>3</v>
      </c>
    </row>
    <row r="15" spans="1:13" ht="12.75">
      <c r="A15" s="30">
        <v>10</v>
      </c>
      <c r="B15" s="34" t="s">
        <v>49</v>
      </c>
      <c r="C15" s="27"/>
      <c r="D15" s="30"/>
      <c r="E15" s="30"/>
      <c r="F15" s="30">
        <v>1</v>
      </c>
      <c r="G15" s="30"/>
      <c r="H15" s="30"/>
      <c r="I15" s="30"/>
      <c r="J15" s="30"/>
      <c r="K15" s="27"/>
      <c r="L15" s="30"/>
      <c r="M15" s="30">
        <f>SUM(C15:L15)</f>
        <v>1</v>
      </c>
    </row>
    <row r="16" spans="1:13" ht="12.75">
      <c r="A16" s="30">
        <v>11</v>
      </c>
      <c r="B16" s="34"/>
      <c r="C16" s="27"/>
      <c r="D16" s="30"/>
      <c r="E16" s="30"/>
      <c r="F16" s="30"/>
      <c r="G16" s="30"/>
      <c r="H16" s="30"/>
      <c r="I16" s="30"/>
      <c r="J16" s="30"/>
      <c r="K16" s="27"/>
      <c r="L16" s="30"/>
      <c r="M16" s="30"/>
    </row>
    <row r="17" spans="1:13" ht="12.75">
      <c r="A17" s="30">
        <v>12</v>
      </c>
      <c r="B17" s="3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30">
        <v>13</v>
      </c>
      <c r="B18" s="34"/>
      <c r="C18" s="27"/>
      <c r="D18" s="30"/>
      <c r="E18" s="30"/>
      <c r="F18" s="30"/>
      <c r="G18" s="30"/>
      <c r="H18" s="30"/>
      <c r="I18" s="30"/>
      <c r="J18" s="30"/>
      <c r="K18" s="27"/>
      <c r="L18" s="30"/>
      <c r="M18" s="30"/>
    </row>
    <row r="19" spans="1:13" ht="12.75" customHeight="1">
      <c r="A19" s="73" t="s">
        <v>23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2.75" customHeigh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19:M20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="85" zoomScaleNormal="85" workbookViewId="0" topLeftCell="A41">
      <selection activeCell="H63" sqref="H63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83" t="s">
        <v>28</v>
      </c>
      <c r="B1" s="83"/>
      <c r="C1" s="83"/>
      <c r="D1" s="83"/>
      <c r="E1" s="83"/>
      <c r="F1" s="83"/>
    </row>
    <row r="2" spans="1:6" ht="12.75">
      <c r="A2" s="104">
        <v>43052</v>
      </c>
      <c r="B2" s="105"/>
      <c r="C2" s="105"/>
      <c r="D2" s="104">
        <v>43052</v>
      </c>
      <c r="E2" s="105"/>
      <c r="F2" s="105"/>
    </row>
    <row r="3" spans="1:6" ht="12.75">
      <c r="A3" s="105" t="s">
        <v>19</v>
      </c>
      <c r="B3" s="105"/>
      <c r="C3" s="105"/>
      <c r="D3" s="105" t="s">
        <v>20</v>
      </c>
      <c r="E3" s="105"/>
      <c r="F3" s="105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39</v>
      </c>
      <c r="B5" s="34">
        <v>1600</v>
      </c>
      <c r="C5" s="36">
        <f aca="true" t="shared" si="0" ref="C5:C12">ABS(1982-B5)</f>
        <v>382</v>
      </c>
      <c r="D5" s="36" t="s">
        <v>35</v>
      </c>
      <c r="E5" s="36">
        <v>115</v>
      </c>
      <c r="F5" s="36">
        <f aca="true" t="shared" si="1" ref="F5:F12">ABS(115-E5)</f>
        <v>0</v>
      </c>
    </row>
    <row r="6" spans="1:6" ht="12.75">
      <c r="A6" s="36" t="s">
        <v>34</v>
      </c>
      <c r="B6" s="36">
        <v>1507</v>
      </c>
      <c r="C6" s="36">
        <f t="shared" si="0"/>
        <v>475</v>
      </c>
      <c r="D6" s="36" t="s">
        <v>32</v>
      </c>
      <c r="E6" s="36">
        <v>110</v>
      </c>
      <c r="F6" s="36">
        <f t="shared" si="1"/>
        <v>5</v>
      </c>
    </row>
    <row r="7" spans="1:6" ht="12.75">
      <c r="A7" s="36" t="s">
        <v>35</v>
      </c>
      <c r="B7" s="36">
        <v>1412</v>
      </c>
      <c r="C7" s="36">
        <f t="shared" si="0"/>
        <v>570</v>
      </c>
      <c r="D7" s="36" t="s">
        <v>31</v>
      </c>
      <c r="E7" s="36">
        <v>82</v>
      </c>
      <c r="F7" s="36">
        <f t="shared" si="1"/>
        <v>33</v>
      </c>
    </row>
    <row r="8" spans="1:6" ht="12.75">
      <c r="A8" s="36" t="s">
        <v>32</v>
      </c>
      <c r="B8" s="36">
        <v>1395</v>
      </c>
      <c r="C8" s="36">
        <f t="shared" si="0"/>
        <v>587</v>
      </c>
      <c r="D8" s="36" t="s">
        <v>34</v>
      </c>
      <c r="E8" s="36">
        <v>21</v>
      </c>
      <c r="F8" s="36">
        <f t="shared" si="1"/>
        <v>94</v>
      </c>
    </row>
    <row r="9" spans="1:6" ht="12.75">
      <c r="A9" s="34" t="s">
        <v>38</v>
      </c>
      <c r="B9" s="34">
        <v>1286</v>
      </c>
      <c r="C9" s="36">
        <f t="shared" si="0"/>
        <v>696</v>
      </c>
      <c r="D9" s="36" t="s">
        <v>36</v>
      </c>
      <c r="E9" s="36">
        <v>16</v>
      </c>
      <c r="F9" s="36">
        <f t="shared" si="1"/>
        <v>99</v>
      </c>
    </row>
    <row r="10" spans="1:6" ht="13.5" customHeight="1">
      <c r="A10" s="36" t="s">
        <v>31</v>
      </c>
      <c r="B10" s="36">
        <v>1102</v>
      </c>
      <c r="C10" s="36">
        <f t="shared" si="0"/>
        <v>880</v>
      </c>
      <c r="D10" s="34" t="s">
        <v>39</v>
      </c>
      <c r="E10" s="34">
        <v>7</v>
      </c>
      <c r="F10" s="36">
        <f t="shared" si="1"/>
        <v>108</v>
      </c>
    </row>
    <row r="11" spans="1:6" ht="12.75" customHeight="1">
      <c r="A11" s="34" t="s">
        <v>37</v>
      </c>
      <c r="B11" s="34">
        <v>856</v>
      </c>
      <c r="C11" s="36">
        <f t="shared" si="0"/>
        <v>1126</v>
      </c>
      <c r="D11" s="34" t="s">
        <v>37</v>
      </c>
      <c r="E11" s="36">
        <v>5</v>
      </c>
      <c r="F11" s="36">
        <f t="shared" si="1"/>
        <v>110</v>
      </c>
    </row>
    <row r="12" spans="1:6" ht="12.75" customHeight="1">
      <c r="A12" s="36" t="s">
        <v>36</v>
      </c>
      <c r="B12" s="36">
        <v>503</v>
      </c>
      <c r="C12" s="36">
        <f t="shared" si="0"/>
        <v>1479</v>
      </c>
      <c r="D12" s="34" t="s">
        <v>38</v>
      </c>
      <c r="E12" s="36">
        <v>1672</v>
      </c>
      <c r="F12" s="36">
        <f t="shared" si="1"/>
        <v>1557</v>
      </c>
    </row>
    <row r="13" spans="1:6" ht="12.75" customHeight="1">
      <c r="A13" s="34"/>
      <c r="B13" s="34"/>
      <c r="C13" s="36"/>
      <c r="D13" s="36"/>
      <c r="E13" s="36"/>
      <c r="F13" s="36"/>
    </row>
    <row r="14" spans="1:6" ht="12.75" customHeight="1">
      <c r="A14" s="36"/>
      <c r="B14" s="36"/>
      <c r="C14" s="36"/>
      <c r="D14" s="34"/>
      <c r="E14" s="36"/>
      <c r="F14" s="36"/>
    </row>
    <row r="15" spans="1:6" ht="12.75" customHeight="1">
      <c r="A15" s="36"/>
      <c r="B15" s="36"/>
      <c r="C15" s="36"/>
      <c r="D15" s="34"/>
      <c r="E15" s="36"/>
      <c r="F15" s="36"/>
    </row>
    <row r="16" spans="1:6" ht="12.75" customHeight="1">
      <c r="A16" s="34"/>
      <c r="B16" s="34"/>
      <c r="C16" s="36"/>
      <c r="D16" s="34"/>
      <c r="E16" s="34"/>
      <c r="F16" s="36"/>
    </row>
    <row r="17" spans="1:6" ht="12.75" customHeight="1">
      <c r="A17" s="36"/>
      <c r="B17" s="36"/>
      <c r="C17" s="36"/>
      <c r="D17" s="34"/>
      <c r="E17" s="36"/>
      <c r="F17" s="36"/>
    </row>
    <row r="18" spans="1:6" ht="12.75" customHeight="1">
      <c r="A18" s="34"/>
      <c r="B18" s="34"/>
      <c r="C18" s="36"/>
      <c r="D18" s="36"/>
      <c r="E18" s="36"/>
      <c r="F18" s="36"/>
    </row>
    <row r="19" spans="1:6" ht="12.75" customHeight="1">
      <c r="A19" s="34"/>
      <c r="B19" s="34"/>
      <c r="C19" s="36"/>
      <c r="D19" s="34"/>
      <c r="E19" s="36"/>
      <c r="F19" s="36"/>
    </row>
    <row r="20" spans="1:6" ht="12.75" customHeight="1">
      <c r="A20" s="34"/>
      <c r="B20" s="34"/>
      <c r="C20" s="36"/>
      <c r="D20" s="36"/>
      <c r="E20" s="36"/>
      <c r="F20" s="36"/>
    </row>
    <row r="21" spans="1:6" ht="12.75" customHeight="1">
      <c r="A21" s="34"/>
      <c r="B21" s="34"/>
      <c r="C21" s="36"/>
      <c r="D21" s="34"/>
      <c r="E21" s="36"/>
      <c r="F21" s="36"/>
    </row>
    <row r="22" spans="1:6" ht="12.75" customHeight="1">
      <c r="A22" s="89" t="s">
        <v>27</v>
      </c>
      <c r="B22" s="90"/>
      <c r="C22" s="90"/>
      <c r="D22" s="90"/>
      <c r="E22" s="90"/>
      <c r="F22" s="91"/>
    </row>
    <row r="23" spans="1:6" ht="12.75">
      <c r="A23" s="92" t="s">
        <v>29</v>
      </c>
      <c r="B23" s="93"/>
      <c r="C23" s="94"/>
      <c r="D23" s="92" t="s">
        <v>30</v>
      </c>
      <c r="E23" s="93"/>
      <c r="F23" s="94"/>
    </row>
    <row r="24" spans="1:6" ht="12.75">
      <c r="A24" s="95"/>
      <c r="B24" s="96"/>
      <c r="C24" s="97"/>
      <c r="D24" s="95"/>
      <c r="E24" s="96"/>
      <c r="F24" s="97"/>
    </row>
    <row r="25" spans="1:6" ht="12.75">
      <c r="A25" s="92" t="s">
        <v>41</v>
      </c>
      <c r="B25" s="93"/>
      <c r="C25" s="94"/>
      <c r="D25" s="98" t="s">
        <v>42</v>
      </c>
      <c r="E25" s="99"/>
      <c r="F25" s="100"/>
    </row>
    <row r="26" spans="1:6" ht="12.75">
      <c r="A26" s="95"/>
      <c r="B26" s="96"/>
      <c r="C26" s="97"/>
      <c r="D26" s="101"/>
      <c r="E26" s="102"/>
      <c r="F26" s="103"/>
    </row>
    <row r="27" spans="1:6" ht="12.75">
      <c r="A27" s="83" t="s">
        <v>28</v>
      </c>
      <c r="B27" s="83"/>
      <c r="C27" s="83"/>
      <c r="D27" s="83"/>
      <c r="E27" s="83"/>
      <c r="F27" s="83"/>
    </row>
    <row r="28" spans="1:6" ht="12.75">
      <c r="A28" s="104">
        <v>43052</v>
      </c>
      <c r="B28" s="105"/>
      <c r="C28" s="105"/>
      <c r="D28" s="104">
        <v>43052</v>
      </c>
      <c r="E28" s="105"/>
      <c r="F28" s="105"/>
    </row>
    <row r="29" spans="1:6" ht="12.75">
      <c r="A29" s="105" t="s">
        <v>19</v>
      </c>
      <c r="B29" s="105"/>
      <c r="C29" s="105"/>
      <c r="D29" s="105" t="s">
        <v>20</v>
      </c>
      <c r="E29" s="105"/>
      <c r="F29" s="105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6" t="s">
        <v>35</v>
      </c>
      <c r="B31" s="34">
        <v>172</v>
      </c>
      <c r="C31" s="36">
        <f aca="true" t="shared" si="2" ref="C31:C38">ABS(175-B31)</f>
        <v>3</v>
      </c>
      <c r="D31" s="34" t="s">
        <v>48</v>
      </c>
      <c r="E31" s="36">
        <v>1485</v>
      </c>
      <c r="F31" s="36">
        <f aca="true" t="shared" si="3" ref="F31:F38">ABS(1704-E31)</f>
        <v>219</v>
      </c>
    </row>
    <row r="32" spans="1:6" ht="12.75">
      <c r="A32" s="36" t="s">
        <v>34</v>
      </c>
      <c r="B32" s="36">
        <v>180</v>
      </c>
      <c r="C32" s="36">
        <f t="shared" si="2"/>
        <v>5</v>
      </c>
      <c r="D32" s="36" t="s">
        <v>32</v>
      </c>
      <c r="E32" s="36">
        <v>1476</v>
      </c>
      <c r="F32" s="36">
        <f t="shared" si="3"/>
        <v>228</v>
      </c>
    </row>
    <row r="33" spans="1:6" ht="12.75">
      <c r="A33" s="34" t="s">
        <v>48</v>
      </c>
      <c r="B33" s="34">
        <v>149</v>
      </c>
      <c r="C33" s="36">
        <f t="shared" si="2"/>
        <v>26</v>
      </c>
      <c r="D33" s="36" t="s">
        <v>49</v>
      </c>
      <c r="E33" s="36">
        <v>1406</v>
      </c>
      <c r="F33" s="36">
        <f t="shared" si="3"/>
        <v>298</v>
      </c>
    </row>
    <row r="34" spans="1:6" ht="12.75">
      <c r="A34" s="36" t="s">
        <v>32</v>
      </c>
      <c r="B34" s="36">
        <v>87</v>
      </c>
      <c r="C34" s="36">
        <f t="shared" si="2"/>
        <v>88</v>
      </c>
      <c r="D34" s="36" t="s">
        <v>35</v>
      </c>
      <c r="E34" s="36">
        <v>1342</v>
      </c>
      <c r="F34" s="36">
        <f t="shared" si="3"/>
        <v>362</v>
      </c>
    </row>
    <row r="35" spans="1:6" ht="12.75">
      <c r="A35" s="36" t="s">
        <v>49</v>
      </c>
      <c r="B35" s="34">
        <v>86</v>
      </c>
      <c r="C35" s="36">
        <f t="shared" si="2"/>
        <v>89</v>
      </c>
      <c r="D35" s="36" t="s">
        <v>31</v>
      </c>
      <c r="E35" s="34">
        <v>1133</v>
      </c>
      <c r="F35" s="36">
        <f t="shared" si="3"/>
        <v>571</v>
      </c>
    </row>
    <row r="36" spans="1:6" ht="12.75">
      <c r="A36" s="36" t="s">
        <v>36</v>
      </c>
      <c r="B36" s="34">
        <v>85</v>
      </c>
      <c r="C36" s="36">
        <f t="shared" si="2"/>
        <v>90</v>
      </c>
      <c r="D36" s="36" t="s">
        <v>36</v>
      </c>
      <c r="E36" s="36">
        <v>1060</v>
      </c>
      <c r="F36" s="36">
        <f t="shared" si="3"/>
        <v>644</v>
      </c>
    </row>
    <row r="37" spans="1:6" ht="12.75">
      <c r="A37" s="36" t="s">
        <v>31</v>
      </c>
      <c r="B37" s="36">
        <v>73</v>
      </c>
      <c r="C37" s="36">
        <f t="shared" si="2"/>
        <v>102</v>
      </c>
      <c r="D37" s="36" t="s">
        <v>34</v>
      </c>
      <c r="E37" s="36">
        <v>3423</v>
      </c>
      <c r="F37" s="36">
        <f t="shared" si="3"/>
        <v>1719</v>
      </c>
    </row>
    <row r="38" spans="1:6" ht="12.75">
      <c r="A38" s="34" t="s">
        <v>50</v>
      </c>
      <c r="B38" s="36">
        <v>28</v>
      </c>
      <c r="C38" s="36">
        <f t="shared" si="2"/>
        <v>147</v>
      </c>
      <c r="D38" s="34" t="s">
        <v>50</v>
      </c>
      <c r="E38" s="36">
        <v>4028</v>
      </c>
      <c r="F38" s="36">
        <f t="shared" si="3"/>
        <v>2324</v>
      </c>
    </row>
    <row r="39" spans="1:6" ht="12.75">
      <c r="A39" s="34"/>
      <c r="B39" s="36"/>
      <c r="C39" s="36"/>
      <c r="D39" s="34"/>
      <c r="E39" s="36"/>
      <c r="F39" s="36"/>
    </row>
    <row r="40" spans="1:6" ht="12.75">
      <c r="A40" s="36"/>
      <c r="B40" s="36"/>
      <c r="C40" s="36"/>
      <c r="D40" s="34"/>
      <c r="E40" s="36"/>
      <c r="F40" s="36"/>
    </row>
    <row r="41" spans="1:6" ht="12.75">
      <c r="A41" s="34"/>
      <c r="B41" s="34"/>
      <c r="C41" s="36"/>
      <c r="D41" s="34"/>
      <c r="E41" s="34"/>
      <c r="F41" s="36"/>
    </row>
    <row r="42" spans="1:6" ht="12.75">
      <c r="A42" s="36"/>
      <c r="B42" s="36"/>
      <c r="C42" s="36"/>
      <c r="D42" s="34"/>
      <c r="E42" s="36"/>
      <c r="F42" s="36"/>
    </row>
    <row r="43" spans="1:6" ht="12.75">
      <c r="A43" s="34"/>
      <c r="B43" s="34"/>
      <c r="C43" s="36"/>
      <c r="D43" s="36"/>
      <c r="E43" s="36"/>
      <c r="F43" s="36"/>
    </row>
    <row r="44" spans="1:6" ht="12.75">
      <c r="A44" s="34"/>
      <c r="B44" s="34"/>
      <c r="C44" s="36"/>
      <c r="D44" s="34"/>
      <c r="E44" s="36"/>
      <c r="F44" s="36"/>
    </row>
    <row r="45" spans="1:6" ht="12.75">
      <c r="A45" s="34"/>
      <c r="B45" s="34"/>
      <c r="C45" s="36"/>
      <c r="D45" s="36"/>
      <c r="E45" s="36"/>
      <c r="F45" s="36"/>
    </row>
    <row r="46" spans="1:6" ht="12.75">
      <c r="A46" s="34"/>
      <c r="B46" s="34"/>
      <c r="C46" s="36"/>
      <c r="D46" s="34"/>
      <c r="E46" s="36"/>
      <c r="F46" s="36"/>
    </row>
    <row r="47" spans="1:6" ht="12.75">
      <c r="A47" s="89" t="s">
        <v>27</v>
      </c>
      <c r="B47" s="90"/>
      <c r="C47" s="90"/>
      <c r="D47" s="90"/>
      <c r="E47" s="90"/>
      <c r="F47" s="91"/>
    </row>
    <row r="48" spans="1:6" ht="12.75">
      <c r="A48" s="92" t="s">
        <v>29</v>
      </c>
      <c r="B48" s="93"/>
      <c r="C48" s="94"/>
      <c r="D48" s="92" t="s">
        <v>30</v>
      </c>
      <c r="E48" s="93"/>
      <c r="F48" s="94"/>
    </row>
    <row r="49" spans="1:6" ht="12.75">
      <c r="A49" s="95"/>
      <c r="B49" s="96"/>
      <c r="C49" s="97"/>
      <c r="D49" s="95"/>
      <c r="E49" s="96"/>
      <c r="F49" s="97"/>
    </row>
    <row r="50" spans="1:6" ht="12.75">
      <c r="A50" s="92" t="s">
        <v>52</v>
      </c>
      <c r="B50" s="93"/>
      <c r="C50" s="94"/>
      <c r="D50" s="98" t="s">
        <v>51</v>
      </c>
      <c r="E50" s="99"/>
      <c r="F50" s="100"/>
    </row>
    <row r="51" spans="1:6" ht="12.75">
      <c r="A51" s="95"/>
      <c r="B51" s="96"/>
      <c r="C51" s="97"/>
      <c r="D51" s="101"/>
      <c r="E51" s="102"/>
      <c r="F51" s="103"/>
    </row>
    <row r="52" spans="1:6" ht="12.75">
      <c r="A52" s="83" t="s">
        <v>28</v>
      </c>
      <c r="B52" s="83"/>
      <c r="C52" s="83"/>
      <c r="D52" s="83"/>
      <c r="E52" s="83"/>
      <c r="F52" s="83"/>
    </row>
    <row r="53" spans="1:6" ht="12.75">
      <c r="A53" s="104">
        <v>43052</v>
      </c>
      <c r="B53" s="105"/>
      <c r="C53" s="105"/>
      <c r="D53" s="104">
        <v>43052</v>
      </c>
      <c r="E53" s="105"/>
      <c r="F53" s="105"/>
    </row>
    <row r="54" spans="1:6" ht="12.75">
      <c r="A54" s="105" t="s">
        <v>19</v>
      </c>
      <c r="B54" s="105"/>
      <c r="C54" s="105"/>
      <c r="D54" s="105" t="s">
        <v>20</v>
      </c>
      <c r="E54" s="105"/>
      <c r="F54" s="105"/>
    </row>
    <row r="55" spans="1:6" ht="12.75">
      <c r="A55" s="3" t="s">
        <v>1</v>
      </c>
      <c r="B55" s="3" t="s">
        <v>25</v>
      </c>
      <c r="C55" s="3" t="s">
        <v>26</v>
      </c>
      <c r="D55" s="3" t="s">
        <v>1</v>
      </c>
      <c r="E55" s="3" t="s">
        <v>25</v>
      </c>
      <c r="F55" s="3" t="s">
        <v>26</v>
      </c>
    </row>
    <row r="56" spans="1:6" ht="12.75">
      <c r="A56" s="36" t="s">
        <v>31</v>
      </c>
      <c r="B56" s="36">
        <v>1978</v>
      </c>
      <c r="C56" s="36">
        <f>ABS(1978-B56)</f>
        <v>0</v>
      </c>
      <c r="D56" s="36" t="s">
        <v>35</v>
      </c>
      <c r="E56" s="36">
        <v>1972</v>
      </c>
      <c r="F56" s="36">
        <f>ABS(1972-E56)</f>
        <v>0</v>
      </c>
    </row>
    <row r="57" spans="1:6" ht="12.75">
      <c r="A57" s="36" t="s">
        <v>36</v>
      </c>
      <c r="B57" s="34">
        <v>1978</v>
      </c>
      <c r="C57" s="36">
        <f>ABS(1978-B57)</f>
        <v>0</v>
      </c>
      <c r="D57" s="36" t="s">
        <v>31</v>
      </c>
      <c r="E57" s="36">
        <v>1977</v>
      </c>
      <c r="F57" s="36">
        <f>ABS(1972-E57)</f>
        <v>5</v>
      </c>
    </row>
    <row r="58" spans="1:6" ht="12.75">
      <c r="A58" s="34" t="s">
        <v>60</v>
      </c>
      <c r="B58" s="34">
        <v>1977</v>
      </c>
      <c r="C58" s="36">
        <f>ABS(1978-B58)</f>
        <v>1</v>
      </c>
      <c r="D58" s="34" t="s">
        <v>60</v>
      </c>
      <c r="E58" s="36">
        <v>1978</v>
      </c>
      <c r="F58" s="36">
        <f>ABS(1972-E58)</f>
        <v>6</v>
      </c>
    </row>
    <row r="59" spans="1:6" ht="12.75">
      <c r="A59" s="36" t="s">
        <v>34</v>
      </c>
      <c r="B59" s="36">
        <v>1979</v>
      </c>
      <c r="C59" s="36">
        <f>ABS(1978-B59)</f>
        <v>1</v>
      </c>
      <c r="D59" s="36" t="s">
        <v>34</v>
      </c>
      <c r="E59" s="36">
        <v>1978</v>
      </c>
      <c r="F59" s="36">
        <f>ABS(1972-E59)</f>
        <v>6</v>
      </c>
    </row>
    <row r="60" spans="1:6" ht="12.75">
      <c r="A60" s="36" t="s">
        <v>35</v>
      </c>
      <c r="B60" s="34">
        <v>1976</v>
      </c>
      <c r="C60" s="36">
        <f>ABS(1978-B60)</f>
        <v>2</v>
      </c>
      <c r="D60" s="36" t="s">
        <v>36</v>
      </c>
      <c r="E60" s="34">
        <v>1980</v>
      </c>
      <c r="F60" s="36">
        <f>ABS(1972-E60)</f>
        <v>8</v>
      </c>
    </row>
    <row r="61" spans="1:6" ht="12.75">
      <c r="A61" s="36" t="s">
        <v>66</v>
      </c>
      <c r="B61" s="34">
        <v>1974</v>
      </c>
      <c r="C61" s="36">
        <f>ABS(1978-B61)</f>
        <v>4</v>
      </c>
      <c r="D61" s="36" t="s">
        <v>32</v>
      </c>
      <c r="E61" s="36">
        <v>1986</v>
      </c>
      <c r="F61" s="36">
        <f>ABS(1972-E61)</f>
        <v>14</v>
      </c>
    </row>
    <row r="62" spans="1:6" ht="12.75">
      <c r="A62" s="36" t="s">
        <v>32</v>
      </c>
      <c r="B62" s="36">
        <v>1984</v>
      </c>
      <c r="C62" s="36">
        <f>ABS(1978-B62)</f>
        <v>6</v>
      </c>
      <c r="D62" s="36" t="s">
        <v>66</v>
      </c>
      <c r="E62" s="36">
        <v>1992</v>
      </c>
      <c r="F62" s="36">
        <f>ABS(1972-E62)</f>
        <v>20</v>
      </c>
    </row>
    <row r="63" spans="1:6" ht="12.75">
      <c r="A63" s="34"/>
      <c r="B63" s="36"/>
      <c r="C63" s="36"/>
      <c r="D63" s="36"/>
      <c r="E63" s="36"/>
      <c r="F63" s="36"/>
    </row>
    <row r="64" spans="1:6" ht="12.75">
      <c r="A64" s="34"/>
      <c r="B64" s="36"/>
      <c r="C64" s="36"/>
      <c r="D64" s="36"/>
      <c r="E64" s="36"/>
      <c r="F64" s="36"/>
    </row>
    <row r="65" spans="1:6" ht="12.75">
      <c r="A65" s="36"/>
      <c r="B65" s="36"/>
      <c r="C65" s="36"/>
      <c r="D65" s="34"/>
      <c r="E65" s="36"/>
      <c r="F65" s="36"/>
    </row>
    <row r="66" spans="1:6" ht="12.75">
      <c r="A66" s="34"/>
      <c r="B66" s="34"/>
      <c r="C66" s="36"/>
      <c r="D66" s="34"/>
      <c r="E66" s="34"/>
      <c r="F66" s="36"/>
    </row>
    <row r="67" spans="1:6" ht="12.75">
      <c r="A67" s="36"/>
      <c r="B67" s="36"/>
      <c r="C67" s="36"/>
      <c r="D67" s="34"/>
      <c r="E67" s="36"/>
      <c r="F67" s="36"/>
    </row>
    <row r="68" spans="1:6" ht="12.75">
      <c r="A68" s="34"/>
      <c r="B68" s="34"/>
      <c r="C68" s="36"/>
      <c r="D68" s="36"/>
      <c r="E68" s="36"/>
      <c r="F68" s="36"/>
    </row>
    <row r="69" spans="1:6" ht="12.75">
      <c r="A69" s="34"/>
      <c r="B69" s="34"/>
      <c r="C69" s="36"/>
      <c r="D69" s="34"/>
      <c r="E69" s="36"/>
      <c r="F69" s="36"/>
    </row>
    <row r="70" spans="1:6" ht="12.75">
      <c r="A70" s="34"/>
      <c r="B70" s="34"/>
      <c r="C70" s="36"/>
      <c r="D70" s="36"/>
      <c r="E70" s="36"/>
      <c r="F70" s="36"/>
    </row>
    <row r="71" spans="1:6" ht="12.75">
      <c r="A71" s="34"/>
      <c r="B71" s="34"/>
      <c r="C71" s="36"/>
      <c r="D71" s="34"/>
      <c r="E71" s="36"/>
      <c r="F71" s="36"/>
    </row>
    <row r="72" spans="1:6" ht="12.75">
      <c r="A72" s="89" t="s">
        <v>27</v>
      </c>
      <c r="B72" s="90"/>
      <c r="C72" s="90"/>
      <c r="D72" s="90"/>
      <c r="E72" s="90"/>
      <c r="F72" s="91"/>
    </row>
    <row r="73" spans="1:6" ht="12.75">
      <c r="A73" s="92" t="s">
        <v>29</v>
      </c>
      <c r="B73" s="93"/>
      <c r="C73" s="94"/>
      <c r="D73" s="92" t="s">
        <v>30</v>
      </c>
      <c r="E73" s="93"/>
      <c r="F73" s="94"/>
    </row>
    <row r="74" spans="1:6" ht="12.75">
      <c r="A74" s="95"/>
      <c r="B74" s="96"/>
      <c r="C74" s="97"/>
      <c r="D74" s="95"/>
      <c r="E74" s="96"/>
      <c r="F74" s="97"/>
    </row>
    <row r="75" spans="1:6" ht="12.75">
      <c r="A75" s="92" t="s">
        <v>67</v>
      </c>
      <c r="B75" s="93"/>
      <c r="C75" s="94"/>
      <c r="D75" s="98" t="s">
        <v>68</v>
      </c>
      <c r="E75" s="99"/>
      <c r="F75" s="100"/>
    </row>
    <row r="76" spans="1:6" ht="12.75">
      <c r="A76" s="95"/>
      <c r="B76" s="96"/>
      <c r="C76" s="97"/>
      <c r="D76" s="101"/>
      <c r="E76" s="102"/>
      <c r="F76" s="103"/>
    </row>
  </sheetData>
  <mergeCells count="30">
    <mergeCell ref="A47:F47"/>
    <mergeCell ref="A48:C49"/>
    <mergeCell ref="D48:F49"/>
    <mergeCell ref="A50:C51"/>
    <mergeCell ref="D50:F51"/>
    <mergeCell ref="A27:F27"/>
    <mergeCell ref="A28:C28"/>
    <mergeCell ref="D28:F28"/>
    <mergeCell ref="A29:C29"/>
    <mergeCell ref="D29:F29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52:F52"/>
    <mergeCell ref="A53:C53"/>
    <mergeCell ref="D53:F53"/>
    <mergeCell ref="A54:C54"/>
    <mergeCell ref="D54:F54"/>
    <mergeCell ref="A72:F72"/>
    <mergeCell ref="A73:C74"/>
    <mergeCell ref="D73:F74"/>
    <mergeCell ref="A75:C76"/>
    <mergeCell ref="D75:F7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2017-12-04T21:31:25Z</dcterms:modified>
  <cp:category/>
  <cp:version/>
  <cp:contentType/>
  <cp:contentStatus/>
</cp:coreProperties>
</file>