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480" yWindow="120" windowWidth="11355" windowHeight="8700" activeTab="0"/>
  </bookViews>
  <sheets>
    <sheet name="League Table" sheetId="1" r:id="rId1"/>
    <sheet name="Bonus Round Results" sheetId="2" r:id="rId2"/>
  </sheets>
  <definedNames/>
  <calcPr fullCalcOnLoad="1"/>
</workbook>
</file>

<file path=xl/sharedStrings.xml><?xml version="1.0" encoding="utf-8"?>
<sst xmlns="http://schemas.openxmlformats.org/spreadsheetml/2006/main" count="170" uniqueCount="69">
  <si>
    <t>League Position</t>
  </si>
  <si>
    <t>Team Name</t>
  </si>
  <si>
    <t>Total Points</t>
  </si>
  <si>
    <t>Round 1</t>
  </si>
  <si>
    <t>Round 2</t>
  </si>
  <si>
    <t>Round 3</t>
  </si>
  <si>
    <t>Round 4</t>
  </si>
  <si>
    <t>Round 5</t>
  </si>
  <si>
    <t>Av Score</t>
  </si>
  <si>
    <t>QUIZ STATS</t>
  </si>
  <si>
    <t>Quiz Subjects</t>
  </si>
  <si>
    <t>Statistics</t>
  </si>
  <si>
    <t>Winners Score</t>
  </si>
  <si>
    <t>Teams</t>
  </si>
  <si>
    <t>Average Score</t>
  </si>
  <si>
    <t>Week Number:</t>
  </si>
  <si>
    <t>Quizzes Played</t>
  </si>
  <si>
    <t>* * * * * * * * * * CLICK ON TAB BELOW FOR LEAGUE CUP TABLE * * * * * * * * *</t>
  </si>
  <si>
    <t>Bonus #1</t>
  </si>
  <si>
    <t>Bonus #2</t>
  </si>
  <si>
    <t>`</t>
  </si>
  <si>
    <t>Answer</t>
  </si>
  <si>
    <t>Difference</t>
  </si>
  <si>
    <t>Wipe Out Bonus Round</t>
  </si>
  <si>
    <t>Bonus Questions #1 &amp; #2</t>
  </si>
  <si>
    <t>Wipe out High</t>
  </si>
  <si>
    <t>Wipe Out Low</t>
  </si>
  <si>
    <t>MUSIC INTROS</t>
  </si>
  <si>
    <t>GENERAL KNOWLEDGE</t>
  </si>
  <si>
    <t>F&amp;D S&amp;L TV&amp;FIL,M</t>
  </si>
  <si>
    <t>S&amp;N H&amp;G A&amp;L</t>
  </si>
  <si>
    <t>PICK N MIX</t>
  </si>
  <si>
    <t>TEAM NAME</t>
  </si>
  <si>
    <t>TEAM SETH</t>
  </si>
  <si>
    <t>The Rutland &amp; Derby - Monday Night Quiz - Quiz League #81</t>
  </si>
  <si>
    <t>RONS REDS</t>
  </si>
  <si>
    <t>3 SECOND MEMEORY</t>
  </si>
  <si>
    <t>PEPPERONIS</t>
  </si>
  <si>
    <t>THE DEATH OF SETH</t>
  </si>
  <si>
    <t>PEPPERONIS (13)</t>
  </si>
  <si>
    <r>
      <t>THREE SECOND MEMORY &amp;</t>
    </r>
    <r>
      <rPr>
        <sz val="10"/>
        <color indexed="8"/>
        <rFont val="Arial"/>
        <family val="2"/>
      </rPr>
      <t xml:space="preserve"> RONS REDS (15)</t>
    </r>
  </si>
  <si>
    <t>LOGOS</t>
  </si>
  <si>
    <t>RATE OUR QUAILS</t>
  </si>
  <si>
    <t>WHERES ASHLY</t>
  </si>
  <si>
    <t>HOW I SHE WITHOUT TYOU</t>
  </si>
  <si>
    <t>HAPPY BIRTHDAY KENNY</t>
  </si>
  <si>
    <t>SUGAR HARRY GANG</t>
  </si>
  <si>
    <t>PICK N MIX 10</t>
  </si>
  <si>
    <t>SUGAR HARRY GANG 1</t>
  </si>
  <si>
    <t>-</t>
  </si>
  <si>
    <t xml:space="preserve">RATE OUR QUAILS </t>
  </si>
  <si>
    <t>TOP 5'S</t>
  </si>
  <si>
    <t>FRUSTRATINGLY YOUNG</t>
  </si>
  <si>
    <t>D&amp;D</t>
  </si>
  <si>
    <t>NO NAME</t>
  </si>
  <si>
    <t>FRUSTRATINGLY YOUNG 3</t>
  </si>
  <si>
    <t>PICK N MIX 13</t>
  </si>
  <si>
    <t>DNF</t>
  </si>
  <si>
    <t>FAMOUS FACES</t>
  </si>
  <si>
    <t>RATE OU QUAILS</t>
  </si>
  <si>
    <t>NEOPOLITAN QUIZERS</t>
  </si>
  <si>
    <t>BEYONCE KNOWS ALL</t>
  </si>
  <si>
    <t>KELLIES ASSSITANTS</t>
  </si>
  <si>
    <t>RATE OUR QUAILS 6</t>
  </si>
  <si>
    <t>KELLIES ASSISTANTS</t>
  </si>
  <si>
    <t>NEOPOLITAN QUIZZERS</t>
  </si>
  <si>
    <t>WHERES ASHLEY</t>
  </si>
  <si>
    <t>LYRICS</t>
  </si>
  <si>
    <t>WHERE ASJLAY</t>
  </si>
</sst>
</file>

<file path=xl/styles.xml><?xml version="1.0" encoding="utf-8"?>
<styleSheet xmlns="http://schemas.openxmlformats.org/spreadsheetml/2006/main">
  <numFmts count="2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&quot;$&quot;#,##0"/>
  </numFmts>
  <fonts count="48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6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sz val="20"/>
      <color indexed="9"/>
      <name val="Arial"/>
      <family val="0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0" fontId="0" fillId="0" borderId="0" xfId="0" applyAlignment="1">
      <alignment horizontal="center"/>
    </xf>
    <xf numFmtId="16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0" xfId="0" applyBorder="1" applyAlignment="1">
      <alignment horizontal="center"/>
    </xf>
    <xf numFmtId="2" fontId="0" fillId="0" borderId="0" xfId="0" applyNumberFormat="1" applyAlignment="1">
      <alignment/>
    </xf>
    <xf numFmtId="0" fontId="4" fillId="0" borderId="10" xfId="0" applyFont="1" applyBorder="1" applyAlignment="1">
      <alignment horizontal="center"/>
    </xf>
    <xf numFmtId="2" fontId="0" fillId="0" borderId="10" xfId="0" applyNumberFormat="1" applyFont="1" applyBorder="1" applyAlignment="1">
      <alignment/>
    </xf>
    <xf numFmtId="172" fontId="0" fillId="0" borderId="10" xfId="0" applyNumberFormat="1" applyFont="1" applyBorder="1" applyAlignment="1">
      <alignment/>
    </xf>
    <xf numFmtId="172" fontId="0" fillId="0" borderId="10" xfId="0" applyNumberFormat="1" applyBorder="1" applyAlignment="1">
      <alignment horizontal="center"/>
    </xf>
    <xf numFmtId="172" fontId="0" fillId="0" borderId="0" xfId="0" applyNumberFormat="1" applyAlignment="1">
      <alignment/>
    </xf>
    <xf numFmtId="1" fontId="0" fillId="0" borderId="10" xfId="0" applyNumberFormat="1" applyFont="1" applyBorder="1" applyAlignment="1">
      <alignment/>
    </xf>
    <xf numFmtId="1" fontId="0" fillId="0" borderId="10" xfId="0" applyNumberFormat="1" applyBorder="1" applyAlignment="1">
      <alignment horizontal="center"/>
    </xf>
    <xf numFmtId="1" fontId="0" fillId="0" borderId="0" xfId="0" applyNumberFormat="1" applyAlignment="1">
      <alignment/>
    </xf>
    <xf numFmtId="2" fontId="0" fillId="0" borderId="0" xfId="0" applyNumberFormat="1" applyBorder="1" applyAlignment="1">
      <alignment horizontal="center"/>
    </xf>
    <xf numFmtId="172" fontId="0" fillId="0" borderId="0" xfId="0" applyNumberFormat="1" applyBorder="1" applyAlignment="1">
      <alignment horizontal="left"/>
    </xf>
    <xf numFmtId="172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172" fontId="0" fillId="0" borderId="0" xfId="0" applyNumberFormat="1" applyBorder="1" applyAlignment="1">
      <alignment/>
    </xf>
    <xf numFmtId="2" fontId="5" fillId="0" borderId="0" xfId="0" applyNumberFormat="1" applyFont="1" applyBorder="1" applyAlignment="1">
      <alignment vertical="center" textRotation="180"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/>
    </xf>
    <xf numFmtId="172" fontId="0" fillId="0" borderId="10" xfId="0" applyNumberForma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0" xfId="0" applyFont="1" applyFill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10" xfId="0" applyFont="1" applyFill="1" applyBorder="1" applyAlignment="1">
      <alignment/>
    </xf>
    <xf numFmtId="0" fontId="0" fillId="0" borderId="12" xfId="0" applyBorder="1" applyAlignment="1">
      <alignment horizontal="right"/>
    </xf>
    <xf numFmtId="0" fontId="4" fillId="0" borderId="0" xfId="0" applyFont="1" applyBorder="1" applyAlignment="1">
      <alignment/>
    </xf>
    <xf numFmtId="0" fontId="6" fillId="0" borderId="10" xfId="0" applyFont="1" applyFill="1" applyBorder="1" applyAlignment="1">
      <alignment horizontal="left"/>
    </xf>
    <xf numFmtId="0" fontId="4" fillId="0" borderId="11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16" fontId="0" fillId="0" borderId="13" xfId="0" applyNumberForma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46" fillId="0" borderId="10" xfId="0" applyFont="1" applyFill="1" applyBorder="1" applyAlignment="1">
      <alignment/>
    </xf>
    <xf numFmtId="0" fontId="47" fillId="0" borderId="10" xfId="0" applyFont="1" applyFill="1" applyBorder="1" applyAlignment="1">
      <alignment/>
    </xf>
    <xf numFmtId="0" fontId="4" fillId="0" borderId="10" xfId="0" applyFont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2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13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 textRotation="180"/>
    </xf>
    <xf numFmtId="0" fontId="7" fillId="34" borderId="16" xfId="0" applyFont="1" applyFill="1" applyBorder="1" applyAlignment="1">
      <alignment horizontal="center" vertical="center"/>
    </xf>
    <xf numFmtId="0" fontId="7" fillId="34" borderId="11" xfId="0" applyFont="1" applyFill="1" applyBorder="1" applyAlignment="1">
      <alignment horizontal="center" vertical="center"/>
    </xf>
    <xf numFmtId="0" fontId="7" fillId="34" borderId="0" xfId="0" applyFont="1" applyFill="1" applyBorder="1" applyAlignment="1">
      <alignment horizontal="center" vertical="center"/>
    </xf>
    <xf numFmtId="0" fontId="7" fillId="34" borderId="17" xfId="0" applyFont="1" applyFill="1" applyBorder="1" applyAlignment="1">
      <alignment horizontal="center" vertical="center"/>
    </xf>
    <xf numFmtId="0" fontId="7" fillId="34" borderId="18" xfId="0" applyFont="1" applyFill="1" applyBorder="1" applyAlignment="1">
      <alignment horizontal="center" vertical="center"/>
    </xf>
    <xf numFmtId="0" fontId="7" fillId="34" borderId="12" xfId="0" applyFont="1" applyFill="1" applyBorder="1" applyAlignment="1">
      <alignment horizontal="center" vertical="center"/>
    </xf>
    <xf numFmtId="0" fontId="7" fillId="34" borderId="19" xfId="0" applyFont="1" applyFill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/>
    </xf>
    <xf numFmtId="16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6" fillId="0" borderId="14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4"/>
  <sheetViews>
    <sheetView tabSelected="1" zoomScalePageLayoutView="0" workbookViewId="0" topLeftCell="A1">
      <selection activeCell="B6" sqref="B6"/>
    </sheetView>
  </sheetViews>
  <sheetFormatPr defaultColWidth="9.140625" defaultRowHeight="12.75"/>
  <cols>
    <col min="1" max="1" width="9.140625" style="1" customWidth="1"/>
    <col min="2" max="2" width="48.28125" style="1" bestFit="1" customWidth="1"/>
    <col min="3" max="3" width="14.28125" style="1" bestFit="1" customWidth="1"/>
    <col min="4" max="4" width="15.8515625" style="1" bestFit="1" customWidth="1"/>
    <col min="5" max="7" width="14.140625" style="1" bestFit="1" customWidth="1"/>
    <col min="8" max="8" width="12.28125" style="1" customWidth="1"/>
    <col min="9" max="9" width="10.8515625" style="0" bestFit="1" customWidth="1"/>
    <col min="10" max="10" width="13.140625" style="10" bestFit="1" customWidth="1"/>
  </cols>
  <sheetData>
    <row r="1" spans="1:10" ht="12.75">
      <c r="A1" s="43" t="s">
        <v>34</v>
      </c>
      <c r="B1" s="44"/>
      <c r="C1" s="44"/>
      <c r="D1" s="44"/>
      <c r="E1" s="44"/>
      <c r="F1" s="44"/>
      <c r="G1" s="44"/>
      <c r="H1" s="44"/>
      <c r="I1" s="44"/>
      <c r="J1" s="45"/>
    </row>
    <row r="2" spans="1:10" ht="12.75">
      <c r="A2" s="46" t="s">
        <v>15</v>
      </c>
      <c r="B2" s="47"/>
      <c r="C2" s="47"/>
      <c r="D2" s="47"/>
      <c r="E2" s="47"/>
      <c r="F2" s="47"/>
      <c r="G2" s="47"/>
      <c r="H2" s="28">
        <v>4</v>
      </c>
      <c r="I2" s="48"/>
      <c r="J2" s="49"/>
    </row>
    <row r="3" spans="1:10" ht="12.75" customHeight="1">
      <c r="A3" s="50" t="s">
        <v>0</v>
      </c>
      <c r="B3" s="52" t="s">
        <v>1</v>
      </c>
      <c r="C3" s="50" t="s">
        <v>16</v>
      </c>
      <c r="D3" s="54" t="s">
        <v>20</v>
      </c>
      <c r="E3" s="55"/>
      <c r="F3" s="55"/>
      <c r="G3" s="55"/>
      <c r="H3" s="56"/>
      <c r="I3" s="50" t="s">
        <v>2</v>
      </c>
      <c r="J3" s="9" t="s">
        <v>13</v>
      </c>
    </row>
    <row r="4" spans="1:10" ht="12.75">
      <c r="A4" s="51"/>
      <c r="B4" s="53"/>
      <c r="C4" s="51"/>
      <c r="D4" s="2">
        <v>44389</v>
      </c>
      <c r="E4" s="2">
        <f>D4+7</f>
        <v>44396</v>
      </c>
      <c r="F4" s="33">
        <f>E4+7</f>
        <v>44403</v>
      </c>
      <c r="G4" s="2">
        <f>F4+7</f>
        <v>44410</v>
      </c>
      <c r="H4" s="2"/>
      <c r="I4" s="51"/>
      <c r="J4" s="9" t="s">
        <v>14</v>
      </c>
    </row>
    <row r="5" spans="1:10" s="24" customFormat="1" ht="12.75" customHeight="1">
      <c r="A5" s="25">
        <v>1</v>
      </c>
      <c r="B5" s="41" t="s">
        <v>31</v>
      </c>
      <c r="C5" s="32">
        <f>COUNTIF(D5:H5,"&lt;&gt;")</f>
        <v>4</v>
      </c>
      <c r="D5" s="32">
        <v>60.5</v>
      </c>
      <c r="E5" s="38">
        <v>50</v>
      </c>
      <c r="F5" s="39">
        <v>57</v>
      </c>
      <c r="G5" s="40">
        <v>52.5</v>
      </c>
      <c r="H5" s="32"/>
      <c r="I5" s="32">
        <f>SUM(D5:H5)</f>
        <v>220</v>
      </c>
      <c r="J5" s="23">
        <f aca="true" t="shared" si="0" ref="J5:J12">I5/C5</f>
        <v>55</v>
      </c>
    </row>
    <row r="6" spans="1:10" s="24" customFormat="1" ht="12.75">
      <c r="A6" s="25">
        <f aca="true" t="shared" si="1" ref="A6:A19">A5+1</f>
        <v>2</v>
      </c>
      <c r="B6" s="34" t="s">
        <v>66</v>
      </c>
      <c r="C6" s="32">
        <f>COUNTIF(D6:H6,"&lt;&gt;")</f>
        <v>4</v>
      </c>
      <c r="D6" s="32">
        <v>57</v>
      </c>
      <c r="E6" s="38">
        <v>48</v>
      </c>
      <c r="F6" s="39">
        <v>52</v>
      </c>
      <c r="G6" s="40">
        <v>58.5</v>
      </c>
      <c r="H6" s="32"/>
      <c r="I6" s="32">
        <f>SUM(D6:H6)</f>
        <v>215.5</v>
      </c>
      <c r="J6" s="23">
        <f t="shared" si="0"/>
        <v>53.875</v>
      </c>
    </row>
    <row r="7" spans="1:10" s="24" customFormat="1" ht="12.75">
      <c r="A7" s="25">
        <f t="shared" si="1"/>
        <v>3</v>
      </c>
      <c r="B7" s="34" t="s">
        <v>35</v>
      </c>
      <c r="C7" s="32">
        <f>COUNTIF(D7:H7,"&lt;&gt;")</f>
        <v>4</v>
      </c>
      <c r="D7" s="32">
        <v>53.5</v>
      </c>
      <c r="E7" s="38">
        <v>44.5</v>
      </c>
      <c r="F7" s="39">
        <v>49.5</v>
      </c>
      <c r="G7" s="40">
        <v>51</v>
      </c>
      <c r="H7" s="32"/>
      <c r="I7" s="32">
        <f>SUM(D7:H7)</f>
        <v>198.5</v>
      </c>
      <c r="J7" s="23">
        <f t="shared" si="0"/>
        <v>49.625</v>
      </c>
    </row>
    <row r="8" spans="1:10" s="24" customFormat="1" ht="12" customHeight="1">
      <c r="A8" s="25">
        <f t="shared" si="1"/>
        <v>4</v>
      </c>
      <c r="B8" s="41" t="s">
        <v>36</v>
      </c>
      <c r="C8" s="32">
        <f>COUNTIF(D8:H8,"&lt;&gt;")</f>
        <v>4</v>
      </c>
      <c r="D8" s="32">
        <v>54.5</v>
      </c>
      <c r="E8" s="38">
        <v>47.5</v>
      </c>
      <c r="F8" s="39">
        <v>50.5</v>
      </c>
      <c r="G8" s="40">
        <v>43</v>
      </c>
      <c r="H8" s="32"/>
      <c r="I8" s="32">
        <f>SUM(D8:H8)</f>
        <v>195.5</v>
      </c>
      <c r="J8" s="23">
        <f t="shared" si="0"/>
        <v>48.875</v>
      </c>
    </row>
    <row r="9" spans="1:10" s="24" customFormat="1" ht="12.75">
      <c r="A9" s="25">
        <f t="shared" si="1"/>
        <v>5</v>
      </c>
      <c r="B9" s="34" t="s">
        <v>33</v>
      </c>
      <c r="C9" s="32">
        <f>COUNTIF(D9:H9,"&lt;&gt;")</f>
        <v>3</v>
      </c>
      <c r="D9" s="32">
        <v>61.5</v>
      </c>
      <c r="E9" s="38">
        <v>45.5</v>
      </c>
      <c r="F9" s="39"/>
      <c r="G9" s="40">
        <v>53.5</v>
      </c>
      <c r="H9" s="32"/>
      <c r="I9" s="32">
        <f>SUM(D9:H9)</f>
        <v>160.5</v>
      </c>
      <c r="J9" s="23">
        <f t="shared" si="0"/>
        <v>53.5</v>
      </c>
    </row>
    <row r="10" spans="1:10" s="24" customFormat="1" ht="12.75">
      <c r="A10" s="25">
        <f t="shared" si="1"/>
        <v>6</v>
      </c>
      <c r="B10" s="26" t="s">
        <v>50</v>
      </c>
      <c r="C10" s="32">
        <f>COUNTIF(D10:H10,"&lt;&gt;")</f>
        <v>2</v>
      </c>
      <c r="D10" s="32"/>
      <c r="E10" s="38">
        <v>33.5</v>
      </c>
      <c r="F10" s="39"/>
      <c r="G10" s="40">
        <v>33.5</v>
      </c>
      <c r="H10" s="32"/>
      <c r="I10" s="32">
        <f>SUM(D10:H10)</f>
        <v>67</v>
      </c>
      <c r="J10" s="23">
        <f t="shared" si="0"/>
        <v>33.5</v>
      </c>
    </row>
    <row r="11" spans="1:10" s="24" customFormat="1" ht="12.75">
      <c r="A11" s="25">
        <f t="shared" si="1"/>
        <v>7</v>
      </c>
      <c r="B11" s="26" t="s">
        <v>54</v>
      </c>
      <c r="C11" s="32">
        <f>COUNTIF(D11:H11,"&lt;&gt;")</f>
        <v>1</v>
      </c>
      <c r="D11" s="32"/>
      <c r="E11" s="38"/>
      <c r="F11" s="39">
        <v>41</v>
      </c>
      <c r="G11" s="40"/>
      <c r="H11" s="32"/>
      <c r="I11" s="32">
        <f>SUM(D11:H11)</f>
        <v>41</v>
      </c>
      <c r="J11" s="23">
        <f t="shared" si="0"/>
        <v>41</v>
      </c>
    </row>
    <row r="12" spans="1:10" s="24" customFormat="1" ht="12.75">
      <c r="A12" s="25">
        <f t="shared" si="1"/>
        <v>8</v>
      </c>
      <c r="B12" s="26" t="s">
        <v>61</v>
      </c>
      <c r="C12" s="32">
        <f>COUNTIF(D12:H12,"&lt;&gt;")</f>
        <v>1</v>
      </c>
      <c r="D12" s="32"/>
      <c r="E12" s="38"/>
      <c r="F12" s="39"/>
      <c r="G12" s="40">
        <v>35</v>
      </c>
      <c r="H12" s="32"/>
      <c r="I12" s="32">
        <f>SUM(D12:H12)</f>
        <v>35</v>
      </c>
      <c r="J12" s="23">
        <f t="shared" si="0"/>
        <v>35</v>
      </c>
    </row>
    <row r="13" spans="1:10" s="24" customFormat="1" ht="13.5" customHeight="1">
      <c r="A13" s="25">
        <f t="shared" si="1"/>
        <v>9</v>
      </c>
      <c r="B13" s="26" t="s">
        <v>65</v>
      </c>
      <c r="C13" s="32">
        <f>COUNTIF(D13:H13,"&lt;&gt;")</f>
        <v>1</v>
      </c>
      <c r="D13" s="32"/>
      <c r="E13" s="38"/>
      <c r="F13" s="39"/>
      <c r="G13" s="40">
        <v>31</v>
      </c>
      <c r="H13" s="32"/>
      <c r="I13" s="32">
        <f>SUM(D13:H13)</f>
        <v>31</v>
      </c>
      <c r="J13" s="23">
        <f>I13/C13</f>
        <v>31</v>
      </c>
    </row>
    <row r="14" spans="1:10" s="24" customFormat="1" ht="13.5" customHeight="1">
      <c r="A14" s="25">
        <f t="shared" si="1"/>
        <v>10</v>
      </c>
      <c r="B14" s="34" t="s">
        <v>46</v>
      </c>
      <c r="C14" s="32">
        <f>COUNTIF(D14:H14,"&lt;&gt;")</f>
        <v>1</v>
      </c>
      <c r="D14" s="32"/>
      <c r="E14" s="38">
        <v>29</v>
      </c>
      <c r="F14" s="39"/>
      <c r="G14" s="40"/>
      <c r="H14" s="32"/>
      <c r="I14" s="32">
        <f>SUM(D14:H14)</f>
        <v>29</v>
      </c>
      <c r="J14" s="23">
        <f>I14/C14</f>
        <v>29</v>
      </c>
    </row>
    <row r="15" spans="1:10" s="24" customFormat="1" ht="13.5" customHeight="1">
      <c r="A15" s="25">
        <f t="shared" si="1"/>
        <v>11</v>
      </c>
      <c r="B15" s="34" t="s">
        <v>45</v>
      </c>
      <c r="C15" s="32">
        <f>COUNTIF(D15:H15,"&lt;&gt;")</f>
        <v>1</v>
      </c>
      <c r="D15" s="32"/>
      <c r="E15" s="38">
        <v>27</v>
      </c>
      <c r="F15" s="39"/>
      <c r="G15" s="40"/>
      <c r="H15" s="32"/>
      <c r="I15" s="32">
        <f>SUM(D15:H15)</f>
        <v>27</v>
      </c>
      <c r="J15" s="23">
        <f>I15/C15</f>
        <v>27</v>
      </c>
    </row>
    <row r="16" spans="1:10" s="24" customFormat="1" ht="13.5" customHeight="1">
      <c r="A16" s="25">
        <f t="shared" si="1"/>
        <v>12</v>
      </c>
      <c r="B16" s="26" t="s">
        <v>52</v>
      </c>
      <c r="C16" s="32">
        <f>COUNTIF(D16:H16,"&lt;&gt;")</f>
        <v>1</v>
      </c>
      <c r="D16" s="32"/>
      <c r="E16" s="38"/>
      <c r="F16" s="39">
        <v>26</v>
      </c>
      <c r="G16" s="40"/>
      <c r="H16" s="32"/>
      <c r="I16" s="32">
        <f>SUM(D16:H16)</f>
        <v>26</v>
      </c>
      <c r="J16" s="23">
        <f>I16/C16</f>
        <v>26</v>
      </c>
    </row>
    <row r="17" spans="1:10" s="24" customFormat="1" ht="13.5" customHeight="1">
      <c r="A17" s="25">
        <f t="shared" si="1"/>
        <v>13</v>
      </c>
      <c r="B17" s="26" t="s">
        <v>64</v>
      </c>
      <c r="C17" s="32">
        <f>COUNTIF(D17:H17,"&lt;&gt;")</f>
        <v>1</v>
      </c>
      <c r="D17" s="32"/>
      <c r="E17" s="38"/>
      <c r="F17" s="39"/>
      <c r="G17" s="40">
        <v>21.5</v>
      </c>
      <c r="H17" s="32"/>
      <c r="I17" s="32">
        <f>SUM(D17:H17)</f>
        <v>21.5</v>
      </c>
      <c r="J17" s="23">
        <f>I17/C17</f>
        <v>21.5</v>
      </c>
    </row>
    <row r="18" spans="1:10" s="24" customFormat="1" ht="13.5" customHeight="1">
      <c r="A18" s="25">
        <f t="shared" si="1"/>
        <v>14</v>
      </c>
      <c r="B18" s="26" t="s">
        <v>53</v>
      </c>
      <c r="C18" s="32">
        <f>COUNTIF(D18:H18,"&lt;&gt;")</f>
        <v>1</v>
      </c>
      <c r="D18" s="32"/>
      <c r="E18" s="38"/>
      <c r="F18" s="39" t="s">
        <v>57</v>
      </c>
      <c r="G18" s="40"/>
      <c r="H18" s="32"/>
      <c r="I18" s="32">
        <f>SUM(D18:H18)</f>
        <v>0</v>
      </c>
      <c r="J18" s="23">
        <f>I18/C18</f>
        <v>0</v>
      </c>
    </row>
    <row r="19" spans="1:10" s="24" customFormat="1" ht="13.5" customHeight="1">
      <c r="A19" s="25">
        <f t="shared" si="1"/>
        <v>15</v>
      </c>
      <c r="B19" s="26"/>
      <c r="C19" s="32"/>
      <c r="D19" s="32"/>
      <c r="E19" s="38"/>
      <c r="F19" s="39"/>
      <c r="G19" s="40"/>
      <c r="H19" s="32"/>
      <c r="I19" s="32"/>
      <c r="J19" s="23"/>
    </row>
    <row r="20" spans="1:10" ht="12.75">
      <c r="A20" s="60" t="s">
        <v>17</v>
      </c>
      <c r="B20" s="61"/>
      <c r="C20" s="61"/>
      <c r="D20" s="61"/>
      <c r="E20" s="61"/>
      <c r="F20" s="62"/>
      <c r="G20" s="61"/>
      <c r="H20" s="61"/>
      <c r="I20" s="61"/>
      <c r="J20" s="63"/>
    </row>
    <row r="21" spans="1:10" ht="12.75">
      <c r="A21" s="64"/>
      <c r="B21" s="65"/>
      <c r="C21" s="65"/>
      <c r="D21" s="65"/>
      <c r="E21" s="65"/>
      <c r="F21" s="65"/>
      <c r="G21" s="65"/>
      <c r="H21" s="65"/>
      <c r="I21" s="65"/>
      <c r="J21" s="66"/>
    </row>
    <row r="22" spans="1:10" ht="12.75">
      <c r="A22" s="59" t="s">
        <v>9</v>
      </c>
      <c r="B22" s="58" t="s">
        <v>11</v>
      </c>
      <c r="C22" s="7" t="s">
        <v>8</v>
      </c>
      <c r="D22" s="9">
        <f>SUM(D5:D19)/D24</f>
        <v>57.4</v>
      </c>
      <c r="E22" s="9">
        <f>SUM(E5:E19)/E24</f>
        <v>40.625</v>
      </c>
      <c r="F22" s="9">
        <f>SUM(F5:F19)/F24</f>
        <v>39.42857142857143</v>
      </c>
      <c r="G22" s="9">
        <f>SUM(G5:G19)/G24</f>
        <v>42.166666666666664</v>
      </c>
      <c r="H22" s="9"/>
      <c r="I22" s="4"/>
      <c r="J22" s="16"/>
    </row>
    <row r="23" spans="1:10" ht="12.75">
      <c r="A23" s="59"/>
      <c r="B23" s="58"/>
      <c r="C23" s="8" t="s">
        <v>12</v>
      </c>
      <c r="D23" s="9">
        <f>MAX(D5:D19)</f>
        <v>61.5</v>
      </c>
      <c r="E23" s="9">
        <f>MAX(E5:E19)</f>
        <v>50</v>
      </c>
      <c r="F23" s="9">
        <f>MAX(F5:F19)</f>
        <v>57</v>
      </c>
      <c r="G23" s="9">
        <f>MAX(G5:G19)</f>
        <v>58.5</v>
      </c>
      <c r="H23" s="9"/>
      <c r="I23" s="14"/>
      <c r="J23" s="15"/>
    </row>
    <row r="24" spans="1:10" ht="12.75">
      <c r="A24" s="59"/>
      <c r="B24" s="58"/>
      <c r="C24" s="11" t="s">
        <v>13</v>
      </c>
      <c r="D24" s="12">
        <f>COUNTIF(D5:D19,"&lt;&gt;")</f>
        <v>5</v>
      </c>
      <c r="E24" s="12">
        <f>COUNTIF(E5:E19,"&lt;&gt;")</f>
        <v>8</v>
      </c>
      <c r="F24" s="12">
        <f>COUNTIF(F5:F19,"&lt;&gt;")</f>
        <v>7</v>
      </c>
      <c r="G24" s="12">
        <f>COUNTIF(G5:G19,"&lt;&gt;")</f>
        <v>9</v>
      </c>
      <c r="H24" s="12"/>
      <c r="I24" s="16"/>
      <c r="J24" s="15"/>
    </row>
    <row r="25" spans="1:10" ht="12.75">
      <c r="A25" s="59"/>
      <c r="B25" s="57" t="s">
        <v>10</v>
      </c>
      <c r="C25" s="3" t="s">
        <v>3</v>
      </c>
      <c r="D25" s="6" t="s">
        <v>27</v>
      </c>
      <c r="E25" s="6" t="s">
        <v>27</v>
      </c>
      <c r="F25" s="6" t="s">
        <v>27</v>
      </c>
      <c r="G25" s="6" t="s">
        <v>27</v>
      </c>
      <c r="H25" s="6"/>
      <c r="I25" s="17"/>
      <c r="J25" s="15"/>
    </row>
    <row r="26" spans="1:10" ht="12.75">
      <c r="A26" s="59"/>
      <c r="B26" s="57"/>
      <c r="C26" s="3" t="s">
        <v>4</v>
      </c>
      <c r="D26" s="6" t="s">
        <v>29</v>
      </c>
      <c r="E26" s="6" t="s">
        <v>29</v>
      </c>
      <c r="F26" s="6" t="s">
        <v>29</v>
      </c>
      <c r="G26" s="6" t="s">
        <v>29</v>
      </c>
      <c r="H26" s="6"/>
      <c r="I26" s="18"/>
      <c r="J26" s="19"/>
    </row>
    <row r="27" spans="1:10" ht="12.75">
      <c r="A27" s="59"/>
      <c r="B27" s="57"/>
      <c r="C27" s="3" t="s">
        <v>5</v>
      </c>
      <c r="D27" s="37" t="s">
        <v>41</v>
      </c>
      <c r="E27" s="37" t="s">
        <v>51</v>
      </c>
      <c r="F27" s="37" t="s">
        <v>58</v>
      </c>
      <c r="G27" s="37" t="s">
        <v>67</v>
      </c>
      <c r="H27" s="6"/>
      <c r="I27" s="18"/>
      <c r="J27" s="19"/>
    </row>
    <row r="28" spans="1:10" ht="12.75" customHeight="1">
      <c r="A28" s="59"/>
      <c r="B28" s="57"/>
      <c r="C28" s="3" t="s">
        <v>6</v>
      </c>
      <c r="D28" s="6" t="s">
        <v>30</v>
      </c>
      <c r="E28" s="6" t="s">
        <v>30</v>
      </c>
      <c r="F28" s="6" t="s">
        <v>30</v>
      </c>
      <c r="G28" s="6" t="s">
        <v>30</v>
      </c>
      <c r="H28" s="6"/>
      <c r="I28" s="18"/>
      <c r="J28" s="19"/>
    </row>
    <row r="29" spans="1:10" s="5" customFormat="1" ht="12.75" customHeight="1">
      <c r="A29" s="59"/>
      <c r="B29" s="57"/>
      <c r="C29" s="3" t="s">
        <v>7</v>
      </c>
      <c r="D29" s="6" t="s">
        <v>28</v>
      </c>
      <c r="E29" s="6" t="s">
        <v>28</v>
      </c>
      <c r="F29" s="6" t="s">
        <v>28</v>
      </c>
      <c r="G29" s="6" t="s">
        <v>28</v>
      </c>
      <c r="H29" s="6"/>
      <c r="I29" s="18"/>
      <c r="J29" s="19"/>
    </row>
    <row r="30" spans="1:10" s="10" customFormat="1" ht="12.75">
      <c r="A30" s="20"/>
      <c r="B30" s="4"/>
      <c r="C30" s="1"/>
      <c r="D30" s="22"/>
      <c r="E30" s="22"/>
      <c r="F30" s="21"/>
      <c r="G30" s="31"/>
      <c r="H30" s="29"/>
      <c r="I30" s="18"/>
      <c r="J30" s="19"/>
    </row>
    <row r="31" spans="1:10" s="13" customFormat="1" ht="12.75">
      <c r="A31" s="4"/>
      <c r="B31" s="4"/>
      <c r="C31" s="1"/>
      <c r="D31" s="1"/>
      <c r="E31" s="1"/>
      <c r="F31" s="1"/>
      <c r="G31" s="1"/>
      <c r="H31" s="1"/>
      <c r="I31"/>
      <c r="J31" s="10"/>
    </row>
    <row r="32" ht="11.25" customHeight="1"/>
    <row r="34" ht="12.75">
      <c r="K34" s="10"/>
    </row>
  </sheetData>
  <sheetProtection/>
  <mergeCells count="12">
    <mergeCell ref="B25:B29"/>
    <mergeCell ref="B22:B24"/>
    <mergeCell ref="A22:A29"/>
    <mergeCell ref="A20:J21"/>
    <mergeCell ref="A1:J1"/>
    <mergeCell ref="A2:G2"/>
    <mergeCell ref="I2:J2"/>
    <mergeCell ref="I3:I4"/>
    <mergeCell ref="B3:B4"/>
    <mergeCell ref="A3:A4"/>
    <mergeCell ref="C3:C4"/>
    <mergeCell ref="D3:H3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5"/>
  <sheetViews>
    <sheetView zoomScalePageLayoutView="0" workbookViewId="0" topLeftCell="A33">
      <selection activeCell="A54" sqref="A54:C55"/>
    </sheetView>
  </sheetViews>
  <sheetFormatPr defaultColWidth="9.140625" defaultRowHeight="12.75"/>
  <cols>
    <col min="1" max="1" width="42.8515625" style="0" bestFit="1" customWidth="1"/>
    <col min="2" max="2" width="8.57421875" style="0" bestFit="1" customWidth="1"/>
    <col min="4" max="4" width="42.8515625" style="0" bestFit="1" customWidth="1"/>
    <col min="5" max="5" width="11.57421875" style="0" bestFit="1" customWidth="1"/>
    <col min="6" max="6" width="11.00390625" style="0" bestFit="1" customWidth="1"/>
    <col min="7" max="7" width="21.00390625" style="0" bestFit="1" customWidth="1"/>
    <col min="9" max="9" width="15.8515625" style="0" customWidth="1"/>
    <col min="10" max="10" width="26.00390625" style="0" bestFit="1" customWidth="1"/>
    <col min="12" max="12" width="13.57421875" style="0" customWidth="1"/>
  </cols>
  <sheetData>
    <row r="1" spans="1:12" ht="12.75">
      <c r="A1" s="80" t="s">
        <v>24</v>
      </c>
      <c r="B1" s="80"/>
      <c r="C1" s="80"/>
      <c r="D1" s="80"/>
      <c r="E1" s="80"/>
      <c r="F1" s="80"/>
      <c r="G1" s="80" t="s">
        <v>24</v>
      </c>
      <c r="H1" s="80"/>
      <c r="I1" s="80"/>
      <c r="J1" s="80"/>
      <c r="K1" s="80"/>
      <c r="L1" s="80"/>
    </row>
    <row r="2" spans="1:12" ht="12.75">
      <c r="A2" s="81">
        <v>44389</v>
      </c>
      <c r="B2" s="82"/>
      <c r="C2" s="82"/>
      <c r="D2" s="81">
        <v>44389</v>
      </c>
      <c r="E2" s="82"/>
      <c r="F2" s="82"/>
      <c r="G2" s="81">
        <v>44389</v>
      </c>
      <c r="H2" s="82"/>
      <c r="I2" s="82"/>
      <c r="J2" s="81">
        <v>44389</v>
      </c>
      <c r="K2" s="82"/>
      <c r="L2" s="82"/>
    </row>
    <row r="3" spans="1:12" ht="12.75">
      <c r="A3" s="82" t="s">
        <v>18</v>
      </c>
      <c r="B3" s="82"/>
      <c r="C3" s="82"/>
      <c r="D3" s="82" t="s">
        <v>19</v>
      </c>
      <c r="E3" s="82"/>
      <c r="F3" s="82"/>
      <c r="G3" s="82" t="s">
        <v>18</v>
      </c>
      <c r="H3" s="82"/>
      <c r="I3" s="82"/>
      <c r="J3" s="82" t="s">
        <v>19</v>
      </c>
      <c r="K3" s="82"/>
      <c r="L3" s="82"/>
    </row>
    <row r="4" spans="1:12" ht="12.75">
      <c r="A4" s="3" t="s">
        <v>32</v>
      </c>
      <c r="B4" s="3"/>
      <c r="C4" s="3" t="s">
        <v>22</v>
      </c>
      <c r="D4" s="34" t="s">
        <v>32</v>
      </c>
      <c r="E4" s="34" t="s">
        <v>21</v>
      </c>
      <c r="F4" s="34" t="s">
        <v>22</v>
      </c>
      <c r="G4" s="3" t="s">
        <v>32</v>
      </c>
      <c r="H4" s="3" t="s">
        <v>21</v>
      </c>
      <c r="I4" s="3" t="s">
        <v>22</v>
      </c>
      <c r="J4" s="34" t="s">
        <v>32</v>
      </c>
      <c r="K4" s="34" t="s">
        <v>21</v>
      </c>
      <c r="L4" s="34" t="s">
        <v>22</v>
      </c>
    </row>
    <row r="5" spans="1:12" ht="12.75">
      <c r="A5" s="41" t="s">
        <v>36</v>
      </c>
      <c r="B5" s="32">
        <v>1260</v>
      </c>
      <c r="C5" s="41">
        <f>ABS(1205-B5)</f>
        <v>55</v>
      </c>
      <c r="D5" s="34" t="s">
        <v>37</v>
      </c>
      <c r="E5" s="36">
        <v>95</v>
      </c>
      <c r="F5" s="27">
        <f>ABS(90-E5)</f>
        <v>5</v>
      </c>
      <c r="G5" s="41" t="s">
        <v>31</v>
      </c>
      <c r="H5" s="32">
        <v>3285</v>
      </c>
      <c r="I5" s="41">
        <f aca="true" t="shared" si="0" ref="I5:I12">ABS(3547-H5)</f>
        <v>262</v>
      </c>
      <c r="J5" s="34" t="s">
        <v>35</v>
      </c>
      <c r="K5" s="35">
        <v>168</v>
      </c>
      <c r="L5" s="27">
        <f aca="true" t="shared" si="1" ref="L5:L12">ABS(160-K5)</f>
        <v>8</v>
      </c>
    </row>
    <row r="6" spans="1:12" ht="12.75">
      <c r="A6" s="34" t="s">
        <v>37</v>
      </c>
      <c r="B6" s="32">
        <v>1069</v>
      </c>
      <c r="C6" s="41">
        <f>ABS(1205-B6)</f>
        <v>136</v>
      </c>
      <c r="D6" s="41" t="s">
        <v>31</v>
      </c>
      <c r="E6" s="27">
        <v>37</v>
      </c>
      <c r="F6" s="27">
        <f>ABS(90-E6)</f>
        <v>53</v>
      </c>
      <c r="G6" s="34" t="s">
        <v>45</v>
      </c>
      <c r="H6" s="42">
        <v>3000</v>
      </c>
      <c r="I6" s="41">
        <f t="shared" si="0"/>
        <v>547</v>
      </c>
      <c r="J6" s="34" t="s">
        <v>42</v>
      </c>
      <c r="K6" s="27">
        <v>184</v>
      </c>
      <c r="L6" s="27">
        <f t="shared" si="1"/>
        <v>24</v>
      </c>
    </row>
    <row r="7" spans="1:12" ht="12.75">
      <c r="A7" s="34" t="s">
        <v>35</v>
      </c>
      <c r="B7" s="32">
        <v>852</v>
      </c>
      <c r="C7" s="41">
        <f>ABS(1205-B7)</f>
        <v>353</v>
      </c>
      <c r="D7" s="41" t="s">
        <v>36</v>
      </c>
      <c r="E7" s="27">
        <v>12</v>
      </c>
      <c r="F7" s="27">
        <f>ABS(90-E7)</f>
        <v>78</v>
      </c>
      <c r="G7" s="26" t="s">
        <v>46</v>
      </c>
      <c r="H7" s="32">
        <v>2500</v>
      </c>
      <c r="I7" s="41">
        <f t="shared" si="0"/>
        <v>1047</v>
      </c>
      <c r="J7" s="41" t="s">
        <v>31</v>
      </c>
      <c r="K7" s="36">
        <v>187</v>
      </c>
      <c r="L7" s="27">
        <f t="shared" si="1"/>
        <v>27</v>
      </c>
    </row>
    <row r="8" spans="1:12" ht="12.75">
      <c r="A8" s="34" t="s">
        <v>38</v>
      </c>
      <c r="B8" s="32">
        <v>402</v>
      </c>
      <c r="C8" s="41">
        <f>ABS(1205-B8)</f>
        <v>803</v>
      </c>
      <c r="D8" s="34" t="s">
        <v>38</v>
      </c>
      <c r="E8" s="26">
        <v>7.2</v>
      </c>
      <c r="F8" s="27">
        <f>ABS(90-E8)</f>
        <v>82.8</v>
      </c>
      <c r="G8" s="41" t="s">
        <v>36</v>
      </c>
      <c r="H8" s="32">
        <v>2100</v>
      </c>
      <c r="I8" s="41">
        <f t="shared" si="0"/>
        <v>1447</v>
      </c>
      <c r="J8" s="41" t="s">
        <v>36</v>
      </c>
      <c r="K8" s="26">
        <v>210</v>
      </c>
      <c r="L8" s="27">
        <f t="shared" si="1"/>
        <v>50</v>
      </c>
    </row>
    <row r="9" spans="1:12" ht="12.75">
      <c r="A9" s="41" t="s">
        <v>31</v>
      </c>
      <c r="B9" s="32">
        <v>301</v>
      </c>
      <c r="C9" s="41">
        <f>ABS(1205-B9)</f>
        <v>904</v>
      </c>
      <c r="D9" s="34" t="s">
        <v>35</v>
      </c>
      <c r="E9" s="35">
        <v>378</v>
      </c>
      <c r="F9" s="27">
        <f>ABS(90-E9)</f>
        <v>288</v>
      </c>
      <c r="G9" s="34" t="s">
        <v>35</v>
      </c>
      <c r="H9" s="32">
        <v>1947</v>
      </c>
      <c r="I9" s="41">
        <f t="shared" si="0"/>
        <v>1600</v>
      </c>
      <c r="J9" s="34" t="s">
        <v>44</v>
      </c>
      <c r="K9" s="27">
        <v>62</v>
      </c>
      <c r="L9" s="27">
        <f t="shared" si="1"/>
        <v>98</v>
      </c>
    </row>
    <row r="10" spans="1:12" ht="13.5" customHeight="1">
      <c r="A10" s="34"/>
      <c r="B10" s="32"/>
      <c r="C10" s="41"/>
      <c r="D10" s="34"/>
      <c r="E10" s="27"/>
      <c r="F10" s="27"/>
      <c r="G10" s="34" t="s">
        <v>42</v>
      </c>
      <c r="H10" s="32">
        <v>1300</v>
      </c>
      <c r="I10" s="41">
        <f t="shared" si="0"/>
        <v>2247</v>
      </c>
      <c r="J10" s="34" t="s">
        <v>43</v>
      </c>
      <c r="K10" s="27">
        <v>54</v>
      </c>
      <c r="L10" s="27">
        <f t="shared" si="1"/>
        <v>106</v>
      </c>
    </row>
    <row r="11" spans="1:12" ht="12.75" customHeight="1">
      <c r="A11" s="34"/>
      <c r="B11" s="42"/>
      <c r="C11" s="41"/>
      <c r="D11" s="34"/>
      <c r="E11" s="27"/>
      <c r="F11" s="27"/>
      <c r="G11" s="34" t="s">
        <v>44</v>
      </c>
      <c r="H11" s="32">
        <v>1100</v>
      </c>
      <c r="I11" s="41">
        <f t="shared" si="0"/>
        <v>2447</v>
      </c>
      <c r="J11" s="26" t="s">
        <v>46</v>
      </c>
      <c r="K11" s="27">
        <v>45</v>
      </c>
      <c r="L11" s="27">
        <f t="shared" si="1"/>
        <v>115</v>
      </c>
    </row>
    <row r="12" spans="1:12" ht="12.75" customHeight="1">
      <c r="A12" s="26"/>
      <c r="B12" s="32"/>
      <c r="C12" s="27"/>
      <c r="D12" s="27"/>
      <c r="E12" s="27"/>
      <c r="F12" s="27"/>
      <c r="G12" s="34" t="s">
        <v>43</v>
      </c>
      <c r="H12" s="32">
        <v>800</v>
      </c>
      <c r="I12" s="41">
        <f t="shared" si="0"/>
        <v>2747</v>
      </c>
      <c r="J12" s="34" t="s">
        <v>45</v>
      </c>
      <c r="K12" s="27">
        <v>0</v>
      </c>
      <c r="L12" s="27">
        <f t="shared" si="1"/>
        <v>160</v>
      </c>
    </row>
    <row r="13" spans="1:12" ht="12.75" customHeight="1">
      <c r="A13" s="30"/>
      <c r="B13" s="32"/>
      <c r="C13" s="27"/>
      <c r="D13" s="26"/>
      <c r="E13" s="27"/>
      <c r="F13" s="27"/>
      <c r="G13" s="30"/>
      <c r="H13" s="32"/>
      <c r="I13" s="27"/>
      <c r="J13" s="26"/>
      <c r="K13" s="27"/>
      <c r="L13" s="27"/>
    </row>
    <row r="14" spans="1:12" ht="12.75" customHeight="1">
      <c r="A14" s="83" t="s">
        <v>23</v>
      </c>
      <c r="B14" s="84"/>
      <c r="C14" s="84"/>
      <c r="D14" s="84"/>
      <c r="E14" s="84"/>
      <c r="F14" s="85"/>
      <c r="G14" s="83" t="s">
        <v>23</v>
      </c>
      <c r="H14" s="84"/>
      <c r="I14" s="84"/>
      <c r="J14" s="84"/>
      <c r="K14" s="84"/>
      <c r="L14" s="85"/>
    </row>
    <row r="15" spans="1:12" ht="12.75">
      <c r="A15" s="67" t="s">
        <v>25</v>
      </c>
      <c r="B15" s="68"/>
      <c r="C15" s="69"/>
      <c r="D15" s="67" t="s">
        <v>26</v>
      </c>
      <c r="E15" s="68"/>
      <c r="F15" s="69"/>
      <c r="G15" s="67" t="s">
        <v>25</v>
      </c>
      <c r="H15" s="68"/>
      <c r="I15" s="69"/>
      <c r="J15" s="67" t="s">
        <v>26</v>
      </c>
      <c r="K15" s="68"/>
      <c r="L15" s="69"/>
    </row>
    <row r="16" spans="1:12" ht="12.75">
      <c r="A16" s="70"/>
      <c r="B16" s="71"/>
      <c r="C16" s="72"/>
      <c r="D16" s="70"/>
      <c r="E16" s="71"/>
      <c r="F16" s="72"/>
      <c r="G16" s="70"/>
      <c r="H16" s="71"/>
      <c r="I16" s="72"/>
      <c r="J16" s="70"/>
      <c r="K16" s="71"/>
      <c r="L16" s="72"/>
    </row>
    <row r="17" spans="1:12" ht="12.75">
      <c r="A17" s="73" t="s">
        <v>40</v>
      </c>
      <c r="B17" s="68"/>
      <c r="C17" s="69"/>
      <c r="D17" s="74" t="s">
        <v>39</v>
      </c>
      <c r="E17" s="75"/>
      <c r="F17" s="76"/>
      <c r="G17" s="73" t="s">
        <v>47</v>
      </c>
      <c r="H17" s="68"/>
      <c r="I17" s="69"/>
      <c r="J17" s="74" t="s">
        <v>48</v>
      </c>
      <c r="K17" s="75"/>
      <c r="L17" s="76"/>
    </row>
    <row r="18" spans="1:12" ht="39.75" customHeight="1">
      <c r="A18" s="70"/>
      <c r="B18" s="71"/>
      <c r="C18" s="72"/>
      <c r="D18" s="77"/>
      <c r="E18" s="78"/>
      <c r="F18" s="79"/>
      <c r="G18" s="70"/>
      <c r="H18" s="71"/>
      <c r="I18" s="72"/>
      <c r="J18" s="77"/>
      <c r="K18" s="78"/>
      <c r="L18" s="79"/>
    </row>
    <row r="19" spans="1:6" ht="12.75">
      <c r="A19" s="80" t="s">
        <v>24</v>
      </c>
      <c r="B19" s="80"/>
      <c r="C19" s="80"/>
      <c r="D19" s="80"/>
      <c r="E19" s="80"/>
      <c r="F19" s="80"/>
    </row>
    <row r="20" spans="1:8" ht="12.75">
      <c r="A20" s="81">
        <v>44389</v>
      </c>
      <c r="B20" s="82"/>
      <c r="C20" s="82"/>
      <c r="D20" s="81">
        <v>44389</v>
      </c>
      <c r="E20" s="82"/>
      <c r="F20" s="82"/>
      <c r="H20" t="s">
        <v>49</v>
      </c>
    </row>
    <row r="21" spans="1:6" ht="12.75">
      <c r="A21" s="82" t="s">
        <v>18</v>
      </c>
      <c r="B21" s="82"/>
      <c r="C21" s="82"/>
      <c r="D21" s="82" t="s">
        <v>19</v>
      </c>
      <c r="E21" s="82"/>
      <c r="F21" s="82"/>
    </row>
    <row r="22" spans="1:6" ht="12.75">
      <c r="A22" s="3" t="s">
        <v>32</v>
      </c>
      <c r="B22" s="3" t="s">
        <v>21</v>
      </c>
      <c r="C22" s="3" t="s">
        <v>22</v>
      </c>
      <c r="D22" s="34" t="s">
        <v>32</v>
      </c>
      <c r="E22" s="34" t="s">
        <v>21</v>
      </c>
      <c r="F22" s="34" t="s">
        <v>22</v>
      </c>
    </row>
    <row r="23" spans="1:6" ht="12.75">
      <c r="A23" s="41" t="s">
        <v>36</v>
      </c>
      <c r="B23" s="32">
        <v>210</v>
      </c>
      <c r="C23" s="41">
        <f aca="true" t="shared" si="2" ref="C23:C29">ABS(215-B23)</f>
        <v>5</v>
      </c>
      <c r="D23" s="41" t="s">
        <v>36</v>
      </c>
      <c r="E23" s="35">
        <v>42</v>
      </c>
      <c r="F23" s="27">
        <f aca="true" t="shared" si="3" ref="F23:F29">ABS(36-E23)</f>
        <v>6</v>
      </c>
    </row>
    <row r="24" spans="1:6" ht="12.75">
      <c r="A24" s="41" t="s">
        <v>31</v>
      </c>
      <c r="B24" s="32">
        <v>227</v>
      </c>
      <c r="C24" s="41">
        <f t="shared" si="2"/>
        <v>12</v>
      </c>
      <c r="D24" s="34" t="s">
        <v>54</v>
      </c>
      <c r="E24" s="27">
        <v>0</v>
      </c>
      <c r="F24" s="27">
        <f t="shared" si="3"/>
        <v>36</v>
      </c>
    </row>
    <row r="25" spans="1:6" ht="12.75">
      <c r="A25" s="34" t="s">
        <v>43</v>
      </c>
      <c r="B25" s="32">
        <v>250</v>
      </c>
      <c r="C25" s="41">
        <f t="shared" si="2"/>
        <v>35</v>
      </c>
      <c r="D25" s="26" t="s">
        <v>53</v>
      </c>
      <c r="E25" s="27">
        <v>0</v>
      </c>
      <c r="F25" s="27">
        <f t="shared" si="3"/>
        <v>36</v>
      </c>
    </row>
    <row r="26" spans="1:6" ht="12.75">
      <c r="A26" s="34" t="s">
        <v>35</v>
      </c>
      <c r="B26" s="32">
        <v>345</v>
      </c>
      <c r="C26" s="41">
        <f t="shared" si="2"/>
        <v>130</v>
      </c>
      <c r="D26" s="41" t="s">
        <v>31</v>
      </c>
      <c r="E26" s="27">
        <v>165</v>
      </c>
      <c r="F26" s="27">
        <f t="shared" si="3"/>
        <v>129</v>
      </c>
    </row>
    <row r="27" spans="1:6" ht="12.75">
      <c r="A27" s="34" t="s">
        <v>54</v>
      </c>
      <c r="B27" s="32">
        <v>0</v>
      </c>
      <c r="C27" s="41">
        <f t="shared" si="2"/>
        <v>215</v>
      </c>
      <c r="D27" s="34" t="s">
        <v>52</v>
      </c>
      <c r="E27" s="27">
        <v>200</v>
      </c>
      <c r="F27" s="27">
        <f t="shared" si="3"/>
        <v>164</v>
      </c>
    </row>
    <row r="28" spans="1:6" ht="12.75">
      <c r="A28" s="34" t="s">
        <v>52</v>
      </c>
      <c r="B28" s="42">
        <v>1000</v>
      </c>
      <c r="C28" s="41">
        <f t="shared" si="2"/>
        <v>785</v>
      </c>
      <c r="D28" s="34" t="s">
        <v>35</v>
      </c>
      <c r="E28" s="26">
        <v>343</v>
      </c>
      <c r="F28" s="27">
        <f t="shared" si="3"/>
        <v>307</v>
      </c>
    </row>
    <row r="29" spans="1:6" ht="12.75">
      <c r="A29" s="26" t="s">
        <v>53</v>
      </c>
      <c r="B29" s="32">
        <v>1628</v>
      </c>
      <c r="C29" s="41">
        <f t="shared" si="2"/>
        <v>1413</v>
      </c>
      <c r="D29" s="34" t="s">
        <v>43</v>
      </c>
      <c r="E29" s="36">
        <v>920</v>
      </c>
      <c r="F29" s="27">
        <f t="shared" si="3"/>
        <v>884</v>
      </c>
    </row>
    <row r="30" spans="1:6" ht="12.75">
      <c r="A30" s="34"/>
      <c r="B30" s="32"/>
      <c r="C30" s="41"/>
      <c r="D30" s="34"/>
      <c r="E30" s="27"/>
      <c r="F30" s="27"/>
    </row>
    <row r="31" spans="1:6" ht="12.75">
      <c r="A31" s="30"/>
      <c r="B31" s="32"/>
      <c r="C31" s="27"/>
      <c r="D31" s="26"/>
      <c r="E31" s="27"/>
      <c r="F31" s="27"/>
    </row>
    <row r="32" spans="1:6" ht="12.75">
      <c r="A32" s="83" t="s">
        <v>23</v>
      </c>
      <c r="B32" s="84"/>
      <c r="C32" s="84"/>
      <c r="D32" s="84"/>
      <c r="E32" s="84"/>
      <c r="F32" s="85"/>
    </row>
    <row r="33" spans="1:6" ht="12.75">
      <c r="A33" s="67" t="s">
        <v>25</v>
      </c>
      <c r="B33" s="68"/>
      <c r="C33" s="69"/>
      <c r="D33" s="67" t="s">
        <v>26</v>
      </c>
      <c r="E33" s="68"/>
      <c r="F33" s="69"/>
    </row>
    <row r="34" spans="1:6" ht="12.75">
      <c r="A34" s="70"/>
      <c r="B34" s="71"/>
      <c r="C34" s="72"/>
      <c r="D34" s="70"/>
      <c r="E34" s="71"/>
      <c r="F34" s="72"/>
    </row>
    <row r="35" spans="1:6" ht="12.75">
      <c r="A35" s="73" t="s">
        <v>56</v>
      </c>
      <c r="B35" s="68"/>
      <c r="C35" s="69"/>
      <c r="D35" s="74" t="s">
        <v>55</v>
      </c>
      <c r="E35" s="75"/>
      <c r="F35" s="76"/>
    </row>
    <row r="36" spans="1:6" ht="12.75">
      <c r="A36" s="70"/>
      <c r="B36" s="71"/>
      <c r="C36" s="72"/>
      <c r="D36" s="77"/>
      <c r="E36" s="78"/>
      <c r="F36" s="79"/>
    </row>
    <row r="37" spans="1:6" ht="12.75">
      <c r="A37" s="80" t="s">
        <v>24</v>
      </c>
      <c r="B37" s="80"/>
      <c r="C37" s="80"/>
      <c r="D37" s="80"/>
      <c r="E37" s="80"/>
      <c r="F37" s="80"/>
    </row>
    <row r="38" spans="1:6" ht="12.75">
      <c r="A38" s="81">
        <v>44389</v>
      </c>
      <c r="B38" s="82"/>
      <c r="C38" s="82"/>
      <c r="D38" s="81">
        <v>44389</v>
      </c>
      <c r="E38" s="82"/>
      <c r="F38" s="82"/>
    </row>
    <row r="39" spans="1:6" ht="12.75">
      <c r="A39" s="82" t="s">
        <v>18</v>
      </c>
      <c r="B39" s="82"/>
      <c r="C39" s="82"/>
      <c r="D39" s="82" t="s">
        <v>19</v>
      </c>
      <c r="E39" s="82"/>
      <c r="F39" s="82"/>
    </row>
    <row r="40" spans="1:6" ht="12.75">
      <c r="A40" s="3" t="s">
        <v>32</v>
      </c>
      <c r="B40" s="3" t="s">
        <v>21</v>
      </c>
      <c r="C40" s="3" t="s">
        <v>22</v>
      </c>
      <c r="D40" s="34" t="s">
        <v>32</v>
      </c>
      <c r="E40" s="34" t="s">
        <v>21</v>
      </c>
      <c r="F40" s="34" t="s">
        <v>22</v>
      </c>
    </row>
    <row r="41" spans="1:6" ht="12.75">
      <c r="A41" s="34" t="s">
        <v>62</v>
      </c>
      <c r="B41" s="42">
        <v>216</v>
      </c>
      <c r="C41" s="41">
        <f>ABS(240-B41)</f>
        <v>24</v>
      </c>
      <c r="D41" s="34" t="s">
        <v>33</v>
      </c>
      <c r="E41" s="41">
        <v>85</v>
      </c>
      <c r="F41" s="41">
        <f>ABS(85-E41)</f>
        <v>0</v>
      </c>
    </row>
    <row r="42" spans="1:6" ht="12.75">
      <c r="A42" s="34" t="s">
        <v>33</v>
      </c>
      <c r="B42" s="32">
        <v>193</v>
      </c>
      <c r="C42" s="41">
        <f>ABS(240-B42)</f>
        <v>47</v>
      </c>
      <c r="D42" s="34" t="s">
        <v>35</v>
      </c>
      <c r="E42" s="41">
        <v>81</v>
      </c>
      <c r="F42" s="41">
        <f>ABS(85-E42)</f>
        <v>4</v>
      </c>
    </row>
    <row r="43" spans="1:6" ht="12.75">
      <c r="A43" s="34" t="s">
        <v>60</v>
      </c>
      <c r="B43" s="32">
        <v>180</v>
      </c>
      <c r="C43" s="41">
        <f>ABS(240-B43)</f>
        <v>60</v>
      </c>
      <c r="D43" s="41" t="s">
        <v>31</v>
      </c>
      <c r="E43" s="34">
        <v>90</v>
      </c>
      <c r="F43" s="41">
        <f>ABS(85-E43)</f>
        <v>5</v>
      </c>
    </row>
    <row r="44" spans="1:6" ht="12.75">
      <c r="A44" s="30" t="s">
        <v>61</v>
      </c>
      <c r="B44" s="32">
        <v>310</v>
      </c>
      <c r="C44" s="41">
        <f>ABS(240-B44)</f>
        <v>70</v>
      </c>
      <c r="D44" s="34" t="s">
        <v>43</v>
      </c>
      <c r="E44" s="41">
        <v>71</v>
      </c>
      <c r="F44" s="41">
        <f>ABS(85-E44)</f>
        <v>14</v>
      </c>
    </row>
    <row r="45" spans="1:6" ht="12.75">
      <c r="A45" s="34" t="s">
        <v>35</v>
      </c>
      <c r="B45" s="32">
        <v>167</v>
      </c>
      <c r="C45" s="41">
        <f>ABS(240-B45)</f>
        <v>73</v>
      </c>
      <c r="D45" s="41" t="s">
        <v>36</v>
      </c>
      <c r="E45" s="41">
        <v>105</v>
      </c>
      <c r="F45" s="41">
        <f>ABS(85-E45)</f>
        <v>20</v>
      </c>
    </row>
    <row r="46" spans="1:6" ht="12.75">
      <c r="A46" s="41" t="s">
        <v>31</v>
      </c>
      <c r="B46" s="32">
        <v>157</v>
      </c>
      <c r="C46" s="41">
        <f>ABS(240-B46)</f>
        <v>83</v>
      </c>
      <c r="D46" s="34" t="s">
        <v>62</v>
      </c>
      <c r="E46" s="41">
        <v>51</v>
      </c>
      <c r="F46" s="41">
        <f>ABS(85-E46)</f>
        <v>34</v>
      </c>
    </row>
    <row r="47" spans="1:6" ht="12.75">
      <c r="A47" s="34" t="s">
        <v>43</v>
      </c>
      <c r="B47" s="32">
        <v>82</v>
      </c>
      <c r="C47" s="41">
        <f>ABS(240-B47)</f>
        <v>158</v>
      </c>
      <c r="D47" s="86" t="s">
        <v>61</v>
      </c>
      <c r="E47" s="41">
        <v>175</v>
      </c>
      <c r="F47" s="41">
        <f>ABS(85-E47)</f>
        <v>90</v>
      </c>
    </row>
    <row r="48" spans="1:6" ht="12.75">
      <c r="A48" s="41" t="s">
        <v>36</v>
      </c>
      <c r="B48" s="32">
        <v>420</v>
      </c>
      <c r="C48" s="41">
        <f>ABS(240-B48)</f>
        <v>180</v>
      </c>
      <c r="D48" s="34" t="s">
        <v>60</v>
      </c>
      <c r="E48" s="41">
        <v>320</v>
      </c>
      <c r="F48" s="41">
        <f>ABS(85-E48)</f>
        <v>235</v>
      </c>
    </row>
    <row r="49" spans="1:6" ht="12.75">
      <c r="A49" s="26" t="s">
        <v>59</v>
      </c>
      <c r="B49" s="32">
        <v>537</v>
      </c>
      <c r="C49" s="41">
        <f>ABS(240-B49)</f>
        <v>297</v>
      </c>
      <c r="D49" s="34" t="s">
        <v>59</v>
      </c>
      <c r="E49" s="41">
        <v>2103</v>
      </c>
      <c r="F49" s="41">
        <f>ABS(85-E49)</f>
        <v>2018</v>
      </c>
    </row>
    <row r="50" spans="1:6" ht="12.75">
      <c r="A50" s="26"/>
      <c r="B50" s="32"/>
      <c r="C50" s="41"/>
      <c r="D50" s="26"/>
      <c r="E50" s="27"/>
      <c r="F50" s="27"/>
    </row>
    <row r="51" spans="1:6" ht="12.75">
      <c r="A51" s="83" t="s">
        <v>23</v>
      </c>
      <c r="B51" s="84"/>
      <c r="C51" s="84"/>
      <c r="D51" s="84"/>
      <c r="E51" s="84"/>
      <c r="F51" s="85"/>
    </row>
    <row r="52" spans="1:6" ht="12.75">
      <c r="A52" s="67" t="s">
        <v>25</v>
      </c>
      <c r="B52" s="68"/>
      <c r="C52" s="69"/>
      <c r="D52" s="67" t="s">
        <v>26</v>
      </c>
      <c r="E52" s="68"/>
      <c r="F52" s="69"/>
    </row>
    <row r="53" spans="1:6" ht="12.75">
      <c r="A53" s="70"/>
      <c r="B53" s="71"/>
      <c r="C53" s="72"/>
      <c r="D53" s="70"/>
      <c r="E53" s="71"/>
      <c r="F53" s="72"/>
    </row>
    <row r="54" spans="1:6" ht="12.75">
      <c r="A54" s="73" t="s">
        <v>68</v>
      </c>
      <c r="B54" s="68"/>
      <c r="C54" s="69"/>
      <c r="D54" s="74" t="s">
        <v>63</v>
      </c>
      <c r="E54" s="75"/>
      <c r="F54" s="76"/>
    </row>
    <row r="55" spans="1:6" ht="12.75">
      <c r="A55" s="70"/>
      <c r="B55" s="71"/>
      <c r="C55" s="72"/>
      <c r="D55" s="77"/>
      <c r="E55" s="78"/>
      <c r="F55" s="79"/>
    </row>
  </sheetData>
  <sheetProtection/>
  <mergeCells count="40">
    <mergeCell ref="A52:C53"/>
    <mergeCell ref="D52:F53"/>
    <mergeCell ref="A54:C55"/>
    <mergeCell ref="D54:F55"/>
    <mergeCell ref="A37:F37"/>
    <mergeCell ref="A38:C38"/>
    <mergeCell ref="D38:F38"/>
    <mergeCell ref="A39:C39"/>
    <mergeCell ref="D39:F39"/>
    <mergeCell ref="A51:F51"/>
    <mergeCell ref="A1:F1"/>
    <mergeCell ref="A2:C2"/>
    <mergeCell ref="A3:C3"/>
    <mergeCell ref="D2:F2"/>
    <mergeCell ref="A17:C18"/>
    <mergeCell ref="D17:F18"/>
    <mergeCell ref="D3:F3"/>
    <mergeCell ref="A14:F14"/>
    <mergeCell ref="A15:C16"/>
    <mergeCell ref="D15:F16"/>
    <mergeCell ref="G15:I16"/>
    <mergeCell ref="J15:L16"/>
    <mergeCell ref="G17:I18"/>
    <mergeCell ref="J17:L18"/>
    <mergeCell ref="G1:L1"/>
    <mergeCell ref="G2:I2"/>
    <mergeCell ref="J2:L2"/>
    <mergeCell ref="G3:I3"/>
    <mergeCell ref="J3:L3"/>
    <mergeCell ref="G14:L14"/>
    <mergeCell ref="A33:C34"/>
    <mergeCell ref="D33:F34"/>
    <mergeCell ref="A35:C36"/>
    <mergeCell ref="D35:F36"/>
    <mergeCell ref="A19:F19"/>
    <mergeCell ref="A20:C20"/>
    <mergeCell ref="D20:F20"/>
    <mergeCell ref="A21:C21"/>
    <mergeCell ref="D21:F21"/>
    <mergeCell ref="A32:F3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 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Fawkes</dc:creator>
  <cp:keywords/>
  <dc:description/>
  <cp:lastModifiedBy>Paul Fawkes</cp:lastModifiedBy>
  <cp:lastPrinted>2012-09-03T11:00:00Z</cp:lastPrinted>
  <dcterms:created xsi:type="dcterms:W3CDTF">2010-09-21T23:33:28Z</dcterms:created>
  <dcterms:modified xsi:type="dcterms:W3CDTF">2021-08-02T20:35:15Z</dcterms:modified>
  <cp:category/>
  <cp:version/>
  <cp:contentType/>
  <cp:contentStatus/>
</cp:coreProperties>
</file>