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<sst xmlns="http://schemas.openxmlformats.org/spreadsheetml/2006/main" count="152" uniqueCount="70">
  <si>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</si>
  <si>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</si>
  <si>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</si>
  <si>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</si>
  <si>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</si>
  <si>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</si>
  <si>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</si>
  <si>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</si>
  <si>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</si>
  <si>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</si>
  <si>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</si>
  <si>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</si>
  <si>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</si>
  <si>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</si>
  <si>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</si>
  <si>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</si>
  <si>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</si>
  <si>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</si>
  <si>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</si>
  <si>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</si>
  <si>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</si>
  <si>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</si>
  <si>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</si>
  <si>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</si>
  <si>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</si>
  <si>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</si>
  <si>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</si>
  <si>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</si>
  <si>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</si>
  <si>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</si>
  <si>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</si>
  <si>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</si>
  <si>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</si>
  <si>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</si>
  <si>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3 SECOND MEMEORY</t>
  </si>
  <si>
    <t>WHERES ASHEY</t>
  </si>
  <si>
    <t>MICHELLES ANGLS</t>
  </si>
  <si>
    <t>I AM SMARTICUS</t>
  </si>
  <si>
    <t>CARR</t>
  </si>
  <si>
    <t>SHITHEADS</t>
  </si>
  <si>
    <t>SHITHEADS 3</t>
  </si>
  <si>
    <t>PICK N MIX = 13</t>
  </si>
  <si>
    <t>The Rutland &amp; Derby - Monday Night Quiz - Quiz League #86</t>
  </si>
  <si>
    <t>TOP 5'S</t>
  </si>
  <si>
    <t>THE STU PIDS</t>
  </si>
  <si>
    <t>LAST QUIZMAS</t>
  </si>
  <si>
    <t>RATE OUR QUAILS</t>
  </si>
  <si>
    <t>MURDER DUCKS</t>
  </si>
  <si>
    <t>TEAM SETH</t>
  </si>
  <si>
    <t>HAM</t>
  </si>
  <si>
    <t>2 BLUE 1 RED</t>
  </si>
  <si>
    <t>GOD LOVES A TRIER</t>
  </si>
  <si>
    <t>HWPOS</t>
  </si>
  <si>
    <t>KEGS</t>
  </si>
  <si>
    <t>RATE OU QUAILS &amp; GOD LOVES A TRYER = 2</t>
  </si>
  <si>
    <t>PICK N MIX = 11</t>
  </si>
  <si>
    <t>THE MURDER DUCKS</t>
  </si>
  <si>
    <t>HWBS</t>
  </si>
  <si>
    <t>STU PIDS</t>
  </si>
  <si>
    <t>GOD LOVES  TRYER</t>
  </si>
  <si>
    <t>RATE OU QUAILS</t>
  </si>
  <si>
    <t>FAMOUS FACES</t>
  </si>
  <si>
    <t>SETH</t>
  </si>
  <si>
    <t>WILLY BUM X 0</t>
  </si>
  <si>
    <t>JED BACK MOUNTIN</t>
  </si>
  <si>
    <t>3 SECOND MEMMORY</t>
  </si>
  <si>
    <t>rate our quails x 6</t>
  </si>
  <si>
    <r>
      <rPr>
        <b/>
        <sz val="10"/>
        <color indexed="10"/>
        <rFont val="Arial"/>
        <family val="2"/>
      </rPr>
      <t>WILLY Bum x 0</t>
    </r>
    <r>
      <rPr>
        <b/>
        <sz val="10"/>
        <rFont val="Arial"/>
        <family val="2"/>
      </rPr>
      <t xml:space="preserve"> &amp; Team Seth x 11</t>
    </r>
  </si>
  <si>
    <t>JED BACK MOUNTAIN</t>
  </si>
  <si>
    <t>LOGOS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</si>
</sst>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3</v>
      </c>
      <c r="I2" s="26"/>
      <c r="J2" s="70"/>
      <c r="K2" s="71"/>
    </row>
    <row r="3" spans="1:11" ht="12.75" customHeight="1">
      <c r="A3" s="53" t="s">
        <v>0</v>
      </c>
      <c r="B3" s="72" t="s">
        <v>1</v>
      </c>
      <c r="C3" s="53" t="s">
        <v>16</v>
      </c>
      <c r="D3" s="45" t="s">
        <v>20</v>
      </c>
      <c r="E3" s="46"/>
      <c r="F3" s="46"/>
      <c r="G3" s="46"/>
      <c r="H3" s="46"/>
      <c r="I3" s="47"/>
      <c r="J3" s="53" t="s">
        <v>2</v>
      </c>
      <c r="K3" s="9" t="s">
        <v>13</v>
      </c>
    </row>
    <row r="4" spans="1:11" ht="12.75">
      <c r="A4" s="54"/>
      <c r="B4" s="73"/>
      <c r="C4" s="54"/>
      <c r="D4" s="2">
        <v>44536</v>
      </c>
      <c r="E4" s="2">
        <f>D4+7</f>
        <v>44543</v>
      </c>
      <c r="F4" s="48">
        <v>44571</v>
      </c>
      <c r="G4" s="2">
        <f>F4+7</f>
        <v>44578</v>
      </c>
      <c r="H4" s="2">
        <f>G4+7</f>
        <v>44585</v>
      </c>
      <c r="I4" s="2">
        <f>H4+7</f>
        <v>44592</v>
      </c>
      <c r="J4" s="54"/>
      <c r="K4" s="9" t="s">
        <v>14</v>
      </c>
    </row>
    <row r="5" spans="1:11" s="24" customFormat="1" ht="12.75" customHeight="1">
      <c r="A5" s="25">
        <v>1</v>
      </c>
      <c r="B5" s="34" t="s">
        <v>37</v>
      </c>
      <c r="C5" s="30">
        <f>COUNTIF(D5:H5,"&lt;&gt;")</f>
        <v>3</v>
      </c>
      <c r="D5" s="30">
        <v>36</v>
      </c>
      <c r="E5" s="33">
        <v>42</v>
      </c>
      <c r="F5" s="93">
        <v>41.5</v>
      </c>
      <c r="G5" s="92"/>
      <c r="H5" s="93"/>
      <c r="I5" s="30"/>
      <c r="J5" s="30">
        <f>SUM(D5:H5)</f>
        <v>119.5</v>
      </c>
      <c r="K5" s="23">
        <f>J5/C5</f>
        <v>39.833333333333336</v>
      </c>
    </row>
    <row r="6" spans="1:11" s="24" customFormat="1" ht="12.75">
      <c r="A6" s="25">
        <f aca="true" t="shared" si="0" ref="A6:A24">A5+1</f>
        <v>2</v>
      </c>
      <c r="B6" s="37" t="s">
        <v>31</v>
      </c>
      <c r="C6" s="30">
        <f>COUNTIF(D6:H6,"&lt;&gt;")</f>
        <v>2</v>
      </c>
      <c r="D6" s="30">
        <v>56</v>
      </c>
      <c r="E6" s="33">
        <v>51.5</v>
      </c>
      <c r="F6" s="93"/>
      <c r="G6" s="92"/>
      <c r="H6" s="93"/>
      <c r="I6" s="30"/>
      <c r="J6" s="30">
        <f>SUM(D6:H6)</f>
        <v>107.5</v>
      </c>
      <c r="K6" s="23">
        <f aca="true" t="shared" si="1" ref="K6:K12">J6/C6</f>
        <v>53.75</v>
      </c>
    </row>
    <row r="7" spans="1:11" s="24" customFormat="1" ht="12.75">
      <c r="A7" s="25">
        <f t="shared" si="0"/>
        <v>3</v>
      </c>
      <c r="B7" s="34" t="s">
        <v>35</v>
      </c>
      <c r="C7" s="30">
        <f>COUNTIF(D7:H7,"&lt;&gt;")</f>
        <v>2</v>
      </c>
      <c r="D7" s="30">
        <v>57</v>
      </c>
      <c r="E7" s="33">
        <v>45.5</v>
      </c>
      <c r="F7" s="93"/>
      <c r="G7" s="92"/>
      <c r="H7" s="93"/>
      <c r="I7" s="30"/>
      <c r="J7" s="30">
        <f>SUM(D7:H7)</f>
        <v>102.5</v>
      </c>
      <c r="K7" s="23">
        <f t="shared" si="1"/>
        <v>51.25</v>
      </c>
    </row>
    <row r="8" spans="1:11" s="24" customFormat="1" ht="12" customHeight="1">
      <c r="A8" s="25">
        <f t="shared" si="0"/>
        <v>4</v>
      </c>
      <c r="B8" s="37" t="s">
        <v>34</v>
      </c>
      <c r="C8" s="30">
        <f>COUNTIF(D8:H8,"&lt;&gt;")</f>
        <v>2</v>
      </c>
      <c r="D8" s="30">
        <v>45.5</v>
      </c>
      <c r="E8" s="33"/>
      <c r="F8" s="93">
        <v>48.5</v>
      </c>
      <c r="G8" s="92"/>
      <c r="H8" s="93"/>
      <c r="I8" s="30"/>
      <c r="J8" s="30">
        <f>SUM(D8:H8)</f>
        <v>94</v>
      </c>
      <c r="K8" s="23">
        <f t="shared" si="1"/>
        <v>47</v>
      </c>
    </row>
    <row r="9" spans="1:11" s="24" customFormat="1" ht="12.75">
      <c r="A9" s="25">
        <f t="shared" si="0"/>
        <v>5</v>
      </c>
      <c r="B9" s="34" t="s">
        <v>48</v>
      </c>
      <c r="C9" s="30">
        <f>COUNTIF(D9:H9,"&lt;&gt;")</f>
        <v>2</v>
      </c>
      <c r="D9" s="30"/>
      <c r="E9" s="33">
        <v>39</v>
      </c>
      <c r="F9" s="93">
        <v>51</v>
      </c>
      <c r="G9" s="92"/>
      <c r="H9" s="93"/>
      <c r="I9" s="30"/>
      <c r="J9" s="30">
        <f>SUM(D9:H9)</f>
        <v>90</v>
      </c>
      <c r="K9" s="23">
        <f t="shared" si="1"/>
        <v>45</v>
      </c>
    </row>
    <row r="10" spans="1:11" s="24" customFormat="1" ht="12.75">
      <c r="A10" s="25">
        <f t="shared" si="0"/>
        <v>6</v>
      </c>
      <c r="B10" s="34" t="s">
        <v>33</v>
      </c>
      <c r="C10" s="30">
        <f>COUNTIF(D10:H10,"&lt;&gt;")</f>
        <v>2</v>
      </c>
      <c r="D10" s="30">
        <v>46</v>
      </c>
      <c r="E10" s="33">
        <v>37</v>
      </c>
      <c r="F10" s="93"/>
      <c r="G10" s="92"/>
      <c r="H10" s="93"/>
      <c r="I10" s="30"/>
      <c r="J10" s="30">
        <f>SUM(D10:H10)</f>
        <v>83</v>
      </c>
      <c r="K10" s="23">
        <f t="shared" si="1"/>
        <v>41.5</v>
      </c>
    </row>
    <row r="11" spans="1:11" s="24" customFormat="1" ht="12.75">
      <c r="A11" s="25">
        <f t="shared" si="0"/>
        <v>7</v>
      </c>
      <c r="B11" s="34" t="s">
        <v>60</v>
      </c>
      <c r="C11" s="30">
        <f>COUNTIF(D11:H11,"&lt;&gt;")</f>
        <v>2</v>
      </c>
      <c r="D11" s="30"/>
      <c r="E11" s="33">
        <v>31.5</v>
      </c>
      <c r="F11" s="93">
        <v>38</v>
      </c>
      <c r="G11" s="92"/>
      <c r="H11" s="93"/>
      <c r="I11" s="30"/>
      <c r="J11" s="30">
        <f>SUM(D11:H11)</f>
        <v>69.5</v>
      </c>
      <c r="K11" s="23">
        <f t="shared" si="1"/>
        <v>34.75</v>
      </c>
    </row>
    <row r="12" spans="1:11" s="24" customFormat="1" ht="12.75">
      <c r="A12" s="25">
        <f t="shared" si="0"/>
        <v>8</v>
      </c>
      <c r="B12" s="37" t="s">
        <v>56</v>
      </c>
      <c r="C12" s="30">
        <f>COUNTIF(D12:H12,"&lt;&gt;")</f>
        <v>1</v>
      </c>
      <c r="D12" s="30"/>
      <c r="E12" s="33">
        <v>48</v>
      </c>
      <c r="F12" s="93"/>
      <c r="G12" s="92"/>
      <c r="H12" s="93"/>
      <c r="I12" s="30"/>
      <c r="J12" s="30">
        <f>SUM(D12:H12)</f>
        <v>48</v>
      </c>
      <c r="K12" s="23">
        <f t="shared" si="1"/>
        <v>48</v>
      </c>
    </row>
    <row r="13" spans="1:11" s="24" customFormat="1" ht="12.75">
      <c r="A13" s="25">
        <f t="shared" si="0"/>
        <v>9</v>
      </c>
      <c r="B13" s="34" t="s">
        <v>57</v>
      </c>
      <c r="C13" s="30">
        <f>COUNTIF(D13:H13,"&lt;&gt;")</f>
        <v>1</v>
      </c>
      <c r="D13" s="30"/>
      <c r="E13" s="33">
        <v>46</v>
      </c>
      <c r="F13" s="93"/>
      <c r="G13" s="92"/>
      <c r="H13" s="93"/>
      <c r="I13" s="30"/>
      <c r="J13" s="30">
        <f>SUM(D13:H13)</f>
        <v>46</v>
      </c>
      <c r="K13" s="23">
        <f aca="true" t="shared" si="2" ref="K13:K24">J13/C13</f>
        <v>46</v>
      </c>
    </row>
    <row r="14" spans="1:11" s="24" customFormat="1" ht="12.75">
      <c r="A14" s="25">
        <f t="shared" si="0"/>
        <v>10</v>
      </c>
      <c r="B14" s="34" t="s">
        <v>63</v>
      </c>
      <c r="C14" s="30">
        <f>COUNTIF(D14:H14,"&lt;&gt;")</f>
        <v>1</v>
      </c>
      <c r="D14" s="30"/>
      <c r="E14" s="33"/>
      <c r="F14" s="93">
        <v>43</v>
      </c>
      <c r="G14" s="92"/>
      <c r="H14" s="93"/>
      <c r="I14" s="30"/>
      <c r="J14" s="30">
        <f>SUM(D14:H14)</f>
        <v>43</v>
      </c>
      <c r="K14" s="23">
        <f t="shared" si="2"/>
        <v>43</v>
      </c>
    </row>
    <row r="15" spans="1:11" s="24" customFormat="1" ht="12.75">
      <c r="A15" s="25">
        <f t="shared" si="0"/>
        <v>11</v>
      </c>
      <c r="B15" s="34" t="s">
        <v>68</v>
      </c>
      <c r="C15" s="30">
        <f>COUNTIF(D15:H15,"&lt;&gt;")</f>
        <v>1</v>
      </c>
      <c r="D15" s="30"/>
      <c r="E15" s="33"/>
      <c r="F15" s="93">
        <v>42.5</v>
      </c>
      <c r="G15" s="92"/>
      <c r="H15" s="93"/>
      <c r="I15" s="30"/>
      <c r="J15" s="30">
        <f>SUM(D15:H15)</f>
        <v>42.5</v>
      </c>
      <c r="K15" s="23">
        <f t="shared" si="2"/>
        <v>42.5</v>
      </c>
    </row>
    <row r="16" spans="1:11" s="24" customFormat="1" ht="12.75">
      <c r="A16" s="25">
        <f t="shared" si="0"/>
        <v>12</v>
      </c>
      <c r="B16" s="34" t="s">
        <v>39</v>
      </c>
      <c r="C16" s="30">
        <f>COUNTIF(D16:H16,"&lt;&gt;")</f>
        <v>1</v>
      </c>
      <c r="D16" s="30">
        <v>36</v>
      </c>
      <c r="E16" s="33"/>
      <c r="F16" s="93"/>
      <c r="G16" s="92"/>
      <c r="H16" s="93"/>
      <c r="I16" s="30"/>
      <c r="J16" s="30">
        <f>SUM(D16:H16)</f>
        <v>36</v>
      </c>
      <c r="K16" s="23">
        <f t="shared" si="2"/>
        <v>36</v>
      </c>
    </row>
    <row r="17" spans="1:11" s="24" customFormat="1" ht="13.5" customHeight="1">
      <c r="A17" s="25">
        <f t="shared" si="0"/>
        <v>13</v>
      </c>
      <c r="B17" s="38" t="s">
        <v>58</v>
      </c>
      <c r="C17" s="30">
        <f>COUNTIF(D17:H17,"&lt;&gt;")</f>
        <v>1</v>
      </c>
      <c r="D17" s="30"/>
      <c r="E17" s="33">
        <v>35</v>
      </c>
      <c r="F17" s="93"/>
      <c r="G17" s="92"/>
      <c r="H17" s="93"/>
      <c r="I17" s="30"/>
      <c r="J17" s="30">
        <f>SUM(D17:H17)</f>
        <v>35</v>
      </c>
      <c r="K17" s="23">
        <f t="shared" si="2"/>
        <v>35</v>
      </c>
    </row>
    <row r="18" spans="1:11" s="24" customFormat="1" ht="13.5" customHeight="1">
      <c r="A18" s="25">
        <f t="shared" si="0"/>
        <v>14</v>
      </c>
      <c r="B18" s="34" t="s">
        <v>59</v>
      </c>
      <c r="C18" s="30">
        <f>COUNTIF(D18:H18,"&lt;&gt;")</f>
        <v>1</v>
      </c>
      <c r="D18" s="30"/>
      <c r="E18" s="33">
        <v>34.5</v>
      </c>
      <c r="F18" s="93"/>
      <c r="G18" s="92"/>
      <c r="H18" s="93"/>
      <c r="I18" s="30"/>
      <c r="J18" s="30">
        <f>SUM(D18:H18)</f>
        <v>34.5</v>
      </c>
      <c r="K18" s="23">
        <f t="shared" si="2"/>
        <v>34.5</v>
      </c>
    </row>
    <row r="19" spans="1:11" s="24" customFormat="1" ht="13.5" customHeight="1">
      <c r="A19" s="25">
        <f t="shared" si="0"/>
        <v>15</v>
      </c>
      <c r="B19" s="34" t="s">
        <v>53</v>
      </c>
      <c r="C19" s="30">
        <f>COUNTIF(D19:H19,"&lt;&gt;")</f>
        <v>1</v>
      </c>
      <c r="D19" s="30"/>
      <c r="E19" s="33">
        <v>33.5</v>
      </c>
      <c r="F19" s="93"/>
      <c r="G19" s="92"/>
      <c r="H19" s="93"/>
      <c r="I19" s="30"/>
      <c r="J19" s="30">
        <f>SUM(D19:H19)</f>
        <v>33.5</v>
      </c>
      <c r="K19" s="23">
        <f t="shared" si="2"/>
        <v>33.5</v>
      </c>
    </row>
    <row r="20" spans="1:11" s="24" customFormat="1" ht="13.5" customHeight="1">
      <c r="A20" s="25">
        <f t="shared" si="0"/>
        <v>16</v>
      </c>
      <c r="B20" s="34" t="s">
        <v>50</v>
      </c>
      <c r="C20" s="30">
        <f>COUNTIF(D20:H20,"&lt;&gt;")</f>
        <v>1</v>
      </c>
      <c r="D20" s="30"/>
      <c r="E20" s="33">
        <v>33</v>
      </c>
      <c r="F20" s="93"/>
      <c r="G20" s="92"/>
      <c r="H20" s="93"/>
      <c r="I20" s="30"/>
      <c r="J20" s="30">
        <f>SUM(D20:H20)</f>
        <v>33</v>
      </c>
      <c r="K20" s="23">
        <f t="shared" si="2"/>
        <v>33</v>
      </c>
    </row>
    <row r="21" spans="1:11" s="24" customFormat="1" ht="13.5" customHeight="1">
      <c r="A21" s="25">
        <f t="shared" si="0"/>
        <v>17</v>
      </c>
      <c r="B21" s="34" t="s">
        <v>49</v>
      </c>
      <c r="C21" s="30">
        <f>COUNTIF(D21:H21,"&lt;&gt;")</f>
        <v>1</v>
      </c>
      <c r="D21" s="30"/>
      <c r="E21" s="33">
        <v>33</v>
      </c>
      <c r="F21" s="93"/>
      <c r="G21" s="92"/>
      <c r="H21" s="93"/>
      <c r="I21" s="30"/>
      <c r="J21" s="30">
        <f>SUM(D21:H21)</f>
        <v>33</v>
      </c>
      <c r="K21" s="23">
        <f t="shared" si="2"/>
        <v>33</v>
      </c>
    </row>
    <row r="22" spans="1:11" s="24" customFormat="1" ht="13.5" customHeight="1">
      <c r="A22" s="25">
        <f t="shared" si="0"/>
        <v>18</v>
      </c>
      <c r="B22" s="37" t="s">
        <v>38</v>
      </c>
      <c r="C22" s="30">
        <f>COUNTIF(D22:H22,"&lt;&gt;")</f>
        <v>1</v>
      </c>
      <c r="D22" s="30">
        <v>30</v>
      </c>
      <c r="E22" s="33"/>
      <c r="F22" s="93"/>
      <c r="G22" s="92"/>
      <c r="H22" s="93"/>
      <c r="I22" s="30"/>
      <c r="J22" s="30">
        <f>SUM(D22:H22)</f>
        <v>30</v>
      </c>
      <c r="K22" s="23">
        <f>J22/C22</f>
        <v>30</v>
      </c>
    </row>
    <row r="23" spans="1:11" s="24" customFormat="1" ht="13.5" customHeight="1">
      <c r="A23" s="25">
        <f t="shared" si="0"/>
        <v>19</v>
      </c>
      <c r="B23" s="34" t="s">
        <v>36</v>
      </c>
      <c r="C23" s="30">
        <f>COUNTIF(D23:H23,"&lt;&gt;")</f>
        <v>1</v>
      </c>
      <c r="D23" s="30">
        <v>28</v>
      </c>
      <c r="E23" s="33"/>
      <c r="F23" s="93"/>
      <c r="G23" s="92"/>
      <c r="H23" s="93"/>
      <c r="I23" s="30"/>
      <c r="J23" s="30">
        <f>SUM(D23:H23)</f>
        <v>28</v>
      </c>
      <c r="K23" s="23">
        <f>J23/C23</f>
        <v>28</v>
      </c>
    </row>
    <row r="24" spans="1:11" s="24" customFormat="1" ht="13.5" customHeight="1">
      <c r="A24" s="25">
        <f t="shared" si="0"/>
        <v>20</v>
      </c>
      <c r="B24" s="34" t="s">
        <v>45</v>
      </c>
      <c r="C24" s="30">
        <f>COUNTIF(D24:H24,"&lt;&gt;")</f>
        <v>1</v>
      </c>
      <c r="D24" s="30"/>
      <c r="E24" s="33">
        <v>14.5</v>
      </c>
      <c r="F24" s="49"/>
      <c r="G24" s="92"/>
      <c r="H24" s="93"/>
      <c r="I24" s="30"/>
      <c r="J24" s="30">
        <f>SUM(D24:H24)</f>
        <v>14.5</v>
      </c>
      <c r="K24" s="23">
        <f>J24/C24</f>
        <v>14.5</v>
      </c>
    </row>
    <row r="25" spans="1:11" ht="12.75">
      <c r="A25" s="58" t="s">
        <v>17</v>
      </c>
      <c r="B25" s="59"/>
      <c r="C25" s="59"/>
      <c r="D25" s="59"/>
      <c r="E25" s="59"/>
      <c r="F25" s="60"/>
      <c r="G25" s="59"/>
      <c r="H25" s="59"/>
      <c r="I25" s="59"/>
      <c r="J25" s="59"/>
      <c r="K25" s="61"/>
    </row>
    <row r="26" spans="1:11" ht="12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4"/>
    </row>
    <row r="27" spans="1:11" ht="12.75">
      <c r="A27" s="57" t="s">
        <v>9</v>
      </c>
      <c r="B27" s="56" t="s">
        <v>11</v>
      </c>
      <c r="C27" s="7" t="s">
        <v>8</v>
      </c>
      <c r="D27" s="9">
        <f>SUM(D5:D24)/D29</f>
        <v>41.8125</v>
      </c>
      <c r="E27" s="9">
        <f>SUM(E5:E24)/E29</f>
        <v>37.42857142857143</v>
      </c>
      <c r="F27" s="9">
        <f>SUM(F5:F24)/F29</f>
        <v>44.083333333333336</v>
      </c>
      <c r="G27" s="94"/>
      <c r="H27" s="94"/>
      <c r="I27" s="9"/>
      <c r="J27" s="4"/>
      <c r="K27" s="16"/>
    </row>
    <row r="28" spans="1:11" ht="12.75">
      <c r="A28" s="57"/>
      <c r="B28" s="56"/>
      <c r="C28" s="8" t="s">
        <v>12</v>
      </c>
      <c r="D28" s="9">
        <f>MAX(D5:D24)</f>
        <v>57</v>
      </c>
      <c r="E28" s="9">
        <f>MAX(E5:E24)</f>
        <v>51.5</v>
      </c>
      <c r="F28" s="9">
        <f>MAX(F5:F24)</f>
        <v>51</v>
      </c>
      <c r="G28" s="94"/>
      <c r="H28" s="94"/>
      <c r="I28" s="9"/>
      <c r="J28" s="14"/>
      <c r="K28" s="15"/>
    </row>
    <row r="29" spans="1:11" ht="12.75">
      <c r="A29" s="57"/>
      <c r="B29" s="56"/>
      <c r="C29" s="11" t="s">
        <v>13</v>
      </c>
      <c r="D29" s="12">
        <f>COUNTIF(D5:D24,"&lt;&gt;")</f>
        <v>8</v>
      </c>
      <c r="E29" s="12">
        <f>COUNTIF(E5:E24,"&lt;&gt;")</f>
        <v>14</v>
      </c>
      <c r="F29" s="12">
        <f>COUNTIF(F5:F24,"&lt;&gt;")</f>
        <v>6</v>
      </c>
      <c r="G29" s="95"/>
      <c r="H29" s="95"/>
      <c r="I29" s="12"/>
      <c r="J29" s="16"/>
      <c r="K29" s="15"/>
    </row>
    <row r="30" spans="1:11" ht="12.75">
      <c r="A30" s="57"/>
      <c r="B30" s="55" t="s">
        <v>10</v>
      </c>
      <c r="C30" s="3" t="s">
        <v>3</v>
      </c>
      <c r="D30" s="6" t="s">
        <v>27</v>
      </c>
      <c r="E30" s="6" t="s">
        <v>27</v>
      </c>
      <c r="F30" s="6" t="s">
        <v>27</v>
      </c>
      <c r="G30" s="96"/>
      <c r="H30" s="96"/>
      <c r="I30" s="6"/>
      <c r="J30" s="17"/>
      <c r="K30" s="15"/>
    </row>
    <row r="31" spans="1:11" ht="12.75">
      <c r="A31" s="57"/>
      <c r="B31" s="55"/>
      <c r="C31" s="3" t="s">
        <v>4</v>
      </c>
      <c r="D31" s="6" t="s">
        <v>29</v>
      </c>
      <c r="E31" s="6" t="s">
        <v>29</v>
      </c>
      <c r="F31" s="6" t="s">
        <v>29</v>
      </c>
      <c r="G31" s="96"/>
      <c r="H31" s="96"/>
      <c r="I31" s="6"/>
      <c r="J31" s="18"/>
      <c r="K31" s="19"/>
    </row>
    <row r="32" spans="1:11" ht="12.75">
      <c r="A32" s="57"/>
      <c r="B32" s="55"/>
      <c r="C32" s="3" t="s">
        <v>5</v>
      </c>
      <c r="D32" s="32" t="s">
        <v>43</v>
      </c>
      <c r="E32" s="32" t="s">
        <v>61</v>
      </c>
      <c r="F32" s="6" t="s">
        <v>69</v>
      </c>
      <c r="G32" s="96"/>
      <c r="H32" s="96"/>
      <c r="I32" s="6"/>
      <c r="J32" s="18"/>
      <c r="K32" s="19"/>
    </row>
    <row r="33" spans="1:11" ht="12.75" customHeight="1">
      <c r="A33" s="57"/>
      <c r="B33" s="55"/>
      <c r="C33" s="3" t="s">
        <v>6</v>
      </c>
      <c r="D33" s="6" t="s">
        <v>30</v>
      </c>
      <c r="E33" s="6" t="s">
        <v>30</v>
      </c>
      <c r="F33" s="6" t="s">
        <v>30</v>
      </c>
      <c r="G33" s="96"/>
      <c r="H33" s="96"/>
      <c r="I33" s="6"/>
      <c r="J33" s="18"/>
      <c r="K33" s="19"/>
    </row>
    <row r="34" spans="1:11" s="5" customFormat="1" ht="12.75" customHeight="1">
      <c r="A34" s="57"/>
      <c r="B34" s="55"/>
      <c r="C34" s="3" t="s">
        <v>7</v>
      </c>
      <c r="D34" s="6" t="s">
        <v>28</v>
      </c>
      <c r="E34" s="6" t="s">
        <v>28</v>
      </c>
      <c r="F34" s="6" t="s">
        <v>28</v>
      </c>
      <c r="G34" s="96"/>
      <c r="H34" s="96"/>
      <c r="I34" s="6"/>
      <c r="J34" s="18"/>
      <c r="K34" s="19"/>
    </row>
    <row r="35" spans="1:11" s="10" customFormat="1" ht="12.75">
      <c r="A35" s="20"/>
      <c r="B35" s="4"/>
      <c r="C35" s="1"/>
      <c r="D35" s="21"/>
      <c r="E35" s="22"/>
      <c r="F35" s="21"/>
      <c r="G35" s="28"/>
      <c r="H35" s="27"/>
      <c r="I35" s="27"/>
      <c r="J35" s="18"/>
      <c r="K35" s="19"/>
    </row>
    <row r="36" spans="1:11" s="13" customFormat="1" ht="12.75">
      <c r="A36" s="4"/>
      <c r="B36" s="4"/>
      <c r="C36" s="1"/>
      <c r="D36" s="1"/>
      <c r="E36" s="1"/>
      <c r="F36" s="1"/>
      <c r="G36" s="1"/>
      <c r="H36" s="1"/>
      <c r="I36" s="1"/>
      <c r="J36"/>
      <c r="K36" s="10"/>
    </row>
    <row r="37" ht="11.25" customHeight="1"/>
    <row r="39" ht="12.75">
      <c r="L39" s="10"/>
    </row>
  </sheetData>
  <sheetProtection/>
  <mergeCells count="11">
    <mergeCell ref="A3:A4"/>
    <mergeCell ref="C3:C4"/>
    <mergeCell ref="B30:B34"/>
    <mergeCell ref="B27:B29"/>
    <mergeCell ref="A27:A34"/>
    <mergeCell ref="A25:K26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1">
      <selection activeCell="D65" sqref="D65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6" t="s">
        <v>24</v>
      </c>
      <c r="B1" s="86"/>
      <c r="C1" s="86"/>
      <c r="D1" s="86"/>
      <c r="E1" s="86"/>
      <c r="F1" s="86"/>
    </row>
    <row r="2" spans="1:6" ht="12.75">
      <c r="A2" s="87">
        <v>44536</v>
      </c>
      <c r="B2" s="88"/>
      <c r="C2" s="88"/>
      <c r="D2" s="87">
        <v>44536</v>
      </c>
      <c r="E2" s="88"/>
      <c r="F2" s="88"/>
    </row>
    <row r="3" spans="1:6" ht="12.75">
      <c r="A3" s="88" t="s">
        <v>18</v>
      </c>
      <c r="B3" s="88"/>
      <c r="C3" s="88"/>
      <c r="D3" s="88" t="s">
        <v>19</v>
      </c>
      <c r="E3" s="88"/>
      <c r="F3" s="88"/>
    </row>
    <row r="4" spans="1:6" ht="12.75">
      <c r="A4" s="3" t="s">
        <v>32</v>
      </c>
      <c r="B4" s="3"/>
      <c r="C4" s="3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34" t="s">
        <v>39</v>
      </c>
      <c r="B5" s="44">
        <v>130</v>
      </c>
      <c r="C5" s="37">
        <f aca="true" t="shared" si="0" ref="C5:C12">ABS(415-B5)</f>
        <v>285</v>
      </c>
      <c r="D5" s="35" t="s">
        <v>33</v>
      </c>
      <c r="E5" s="43">
        <v>23</v>
      </c>
      <c r="F5" s="43">
        <f aca="true" t="shared" si="1" ref="F5:F12">ABS(20-E5)</f>
        <v>3</v>
      </c>
    </row>
    <row r="6" spans="1:6" ht="12.75">
      <c r="A6" s="41" t="s">
        <v>34</v>
      </c>
      <c r="B6" s="40">
        <v>630</v>
      </c>
      <c r="C6" s="41">
        <f t="shared" si="0"/>
        <v>215</v>
      </c>
      <c r="D6" s="34" t="s">
        <v>36</v>
      </c>
      <c r="E6" s="37">
        <v>15</v>
      </c>
      <c r="F6" s="37">
        <f t="shared" si="1"/>
        <v>5</v>
      </c>
    </row>
    <row r="7" spans="1:11" ht="12.75">
      <c r="A7" s="39" t="s">
        <v>37</v>
      </c>
      <c r="B7" s="40">
        <v>570</v>
      </c>
      <c r="C7" s="41">
        <f t="shared" si="0"/>
        <v>155</v>
      </c>
      <c r="D7" s="37" t="s">
        <v>34</v>
      </c>
      <c r="E7" s="37">
        <v>26</v>
      </c>
      <c r="F7" s="37">
        <f t="shared" si="1"/>
        <v>6</v>
      </c>
      <c r="K7" s="29"/>
    </row>
    <row r="8" spans="1:11" ht="12.75">
      <c r="A8" s="41" t="s">
        <v>31</v>
      </c>
      <c r="B8" s="40">
        <v>540</v>
      </c>
      <c r="C8" s="41">
        <f t="shared" si="0"/>
        <v>125</v>
      </c>
      <c r="D8" s="34" t="s">
        <v>37</v>
      </c>
      <c r="E8" s="37">
        <v>27</v>
      </c>
      <c r="F8" s="37">
        <f t="shared" si="1"/>
        <v>7</v>
      </c>
      <c r="K8" s="29"/>
    </row>
    <row r="9" spans="1:11" ht="12.75">
      <c r="A9" s="39" t="s">
        <v>33</v>
      </c>
      <c r="B9" s="40">
        <v>474</v>
      </c>
      <c r="C9" s="41">
        <f t="shared" si="0"/>
        <v>59</v>
      </c>
      <c r="D9" s="37" t="s">
        <v>31</v>
      </c>
      <c r="E9" s="37">
        <v>6</v>
      </c>
      <c r="F9" s="37">
        <f t="shared" si="1"/>
        <v>14</v>
      </c>
      <c r="K9" s="29"/>
    </row>
    <row r="10" spans="1:11" ht="12.75">
      <c r="A10" s="41" t="s">
        <v>38</v>
      </c>
      <c r="B10" s="40">
        <v>360</v>
      </c>
      <c r="C10" s="41">
        <f t="shared" si="0"/>
        <v>55</v>
      </c>
      <c r="D10" s="37" t="s">
        <v>38</v>
      </c>
      <c r="E10" s="37">
        <v>6</v>
      </c>
      <c r="F10" s="37">
        <f t="shared" si="1"/>
        <v>14</v>
      </c>
      <c r="K10" s="29"/>
    </row>
    <row r="11" spans="1:11" ht="12.75">
      <c r="A11" s="39" t="s">
        <v>35</v>
      </c>
      <c r="B11" s="42">
        <v>365</v>
      </c>
      <c r="C11" s="41">
        <f t="shared" si="0"/>
        <v>50</v>
      </c>
      <c r="D11" s="34" t="s">
        <v>35</v>
      </c>
      <c r="E11" s="37">
        <v>1</v>
      </c>
      <c r="F11" s="37">
        <f t="shared" si="1"/>
        <v>19</v>
      </c>
      <c r="K11" s="29"/>
    </row>
    <row r="12" spans="1:11" ht="12.75">
      <c r="A12" s="35" t="s">
        <v>36</v>
      </c>
      <c r="B12" s="36">
        <v>420</v>
      </c>
      <c r="C12" s="43">
        <f t="shared" si="0"/>
        <v>5</v>
      </c>
      <c r="D12" s="34" t="s">
        <v>39</v>
      </c>
      <c r="E12" s="37">
        <v>0</v>
      </c>
      <c r="F12" s="37">
        <f t="shared" si="1"/>
        <v>20</v>
      </c>
      <c r="K12" s="29"/>
    </row>
    <row r="13" spans="1:6" ht="12.75" customHeight="1">
      <c r="A13" s="89" t="s">
        <v>23</v>
      </c>
      <c r="B13" s="90"/>
      <c r="C13" s="90"/>
      <c r="D13" s="90"/>
      <c r="E13" s="90"/>
      <c r="F13" s="91"/>
    </row>
    <row r="14" spans="1:6" ht="12.75">
      <c r="A14" s="74" t="s">
        <v>25</v>
      </c>
      <c r="B14" s="75"/>
      <c r="C14" s="76"/>
      <c r="D14" s="74" t="s">
        <v>26</v>
      </c>
      <c r="E14" s="75"/>
      <c r="F14" s="76"/>
    </row>
    <row r="15" spans="1:6" ht="12.75">
      <c r="A15" s="77"/>
      <c r="B15" s="78"/>
      <c r="C15" s="79"/>
      <c r="D15" s="77"/>
      <c r="E15" s="78"/>
      <c r="F15" s="79"/>
    </row>
    <row r="16" spans="1:6" ht="12.75">
      <c r="A16" s="80" t="s">
        <v>41</v>
      </c>
      <c r="B16" s="81"/>
      <c r="C16" s="82"/>
      <c r="D16" s="80" t="s">
        <v>40</v>
      </c>
      <c r="E16" s="81"/>
      <c r="F16" s="82"/>
    </row>
    <row r="17" spans="1:6" ht="39.75" customHeight="1">
      <c r="A17" s="83"/>
      <c r="B17" s="84"/>
      <c r="C17" s="85"/>
      <c r="D17" s="83"/>
      <c r="E17" s="84"/>
      <c r="F17" s="85"/>
    </row>
    <row r="18" spans="1:6" ht="12.75">
      <c r="A18" s="86" t="s">
        <v>24</v>
      </c>
      <c r="B18" s="86"/>
      <c r="C18" s="86"/>
      <c r="D18" s="86"/>
      <c r="E18" s="86"/>
      <c r="F18" s="86"/>
    </row>
    <row r="19" spans="1:6" ht="12.75">
      <c r="A19" s="87">
        <v>44543</v>
      </c>
      <c r="B19" s="88"/>
      <c r="C19" s="88"/>
      <c r="D19" s="87">
        <v>44543</v>
      </c>
      <c r="E19" s="88"/>
      <c r="F19" s="88"/>
    </row>
    <row r="20" spans="1:6" ht="12.75">
      <c r="A20" s="88" t="s">
        <v>18</v>
      </c>
      <c r="B20" s="88"/>
      <c r="C20" s="88"/>
      <c r="D20" s="88" t="s">
        <v>19</v>
      </c>
      <c r="E20" s="88"/>
      <c r="F20" s="88"/>
    </row>
    <row r="21" spans="1:6" ht="12.75">
      <c r="A21" s="50" t="s">
        <v>47</v>
      </c>
      <c r="B21" s="51">
        <v>3</v>
      </c>
      <c r="C21" s="52">
        <f aca="true" t="shared" si="2" ref="C21:C34">ABS(3-B21)</f>
        <v>0</v>
      </c>
      <c r="D21" s="31" t="s">
        <v>32</v>
      </c>
      <c r="E21" s="31" t="s">
        <v>21</v>
      </c>
      <c r="F21" s="31" t="s">
        <v>22</v>
      </c>
    </row>
    <row r="22" spans="1:6" ht="12.75">
      <c r="A22" s="34" t="s">
        <v>35</v>
      </c>
      <c r="B22" s="42">
        <v>4</v>
      </c>
      <c r="C22" s="37">
        <f t="shared" si="2"/>
        <v>1</v>
      </c>
      <c r="D22" s="50" t="s">
        <v>46</v>
      </c>
      <c r="E22" s="50">
        <v>67</v>
      </c>
      <c r="F22" s="50">
        <f aca="true" t="shared" si="3" ref="F22:F35">ABS(57-E22)</f>
        <v>10</v>
      </c>
    </row>
    <row r="23" spans="1:6" ht="12.75">
      <c r="A23" s="34" t="s">
        <v>49</v>
      </c>
      <c r="B23" s="42">
        <v>2</v>
      </c>
      <c r="C23" s="37">
        <f t="shared" si="2"/>
        <v>1</v>
      </c>
      <c r="D23" s="37" t="s">
        <v>47</v>
      </c>
      <c r="E23" s="37">
        <v>75</v>
      </c>
      <c r="F23" s="37">
        <f t="shared" si="3"/>
        <v>18</v>
      </c>
    </row>
    <row r="24" spans="1:6" ht="12.75">
      <c r="A24" s="34" t="s">
        <v>44</v>
      </c>
      <c r="B24" s="42">
        <v>6</v>
      </c>
      <c r="C24" s="37">
        <f t="shared" si="2"/>
        <v>3</v>
      </c>
      <c r="D24" s="34" t="s">
        <v>33</v>
      </c>
      <c r="E24" s="37">
        <v>32</v>
      </c>
      <c r="F24" s="37">
        <f t="shared" si="3"/>
        <v>25</v>
      </c>
    </row>
    <row r="25" spans="1:6" ht="12.75">
      <c r="A25" s="37" t="s">
        <v>48</v>
      </c>
      <c r="B25" s="40">
        <v>7</v>
      </c>
      <c r="C25" s="37">
        <f t="shared" si="2"/>
        <v>4</v>
      </c>
      <c r="D25" s="34" t="s">
        <v>53</v>
      </c>
      <c r="E25" s="37">
        <v>30</v>
      </c>
      <c r="F25" s="37">
        <f t="shared" si="3"/>
        <v>27</v>
      </c>
    </row>
    <row r="26" spans="1:6" ht="12.75">
      <c r="A26" s="34" t="s">
        <v>51</v>
      </c>
      <c r="B26" s="36">
        <v>7</v>
      </c>
      <c r="C26" s="37">
        <f t="shared" si="2"/>
        <v>4</v>
      </c>
      <c r="D26" s="34" t="s">
        <v>37</v>
      </c>
      <c r="E26" s="37">
        <v>27</v>
      </c>
      <c r="F26" s="37">
        <f t="shared" si="3"/>
        <v>30</v>
      </c>
    </row>
    <row r="27" spans="1:6" ht="12.75">
      <c r="A27" s="34" t="s">
        <v>45</v>
      </c>
      <c r="B27" s="42">
        <v>8.2</v>
      </c>
      <c r="C27" s="37">
        <f t="shared" si="2"/>
        <v>5.199999999999999</v>
      </c>
      <c r="D27" s="34" t="s">
        <v>51</v>
      </c>
      <c r="E27" s="37">
        <v>25</v>
      </c>
      <c r="F27" s="37">
        <f t="shared" si="3"/>
        <v>32</v>
      </c>
    </row>
    <row r="28" spans="1:6" ht="12.75">
      <c r="A28" s="34" t="s">
        <v>33</v>
      </c>
      <c r="B28" s="40">
        <v>9</v>
      </c>
      <c r="C28" s="37">
        <f t="shared" si="2"/>
        <v>6</v>
      </c>
      <c r="D28" s="34" t="s">
        <v>45</v>
      </c>
      <c r="E28" s="37">
        <v>89</v>
      </c>
      <c r="F28" s="37">
        <f t="shared" si="3"/>
        <v>32</v>
      </c>
    </row>
    <row r="29" spans="1:6" ht="12.75">
      <c r="A29" s="34" t="s">
        <v>52</v>
      </c>
      <c r="B29" s="42">
        <v>10</v>
      </c>
      <c r="C29" s="37">
        <f t="shared" si="2"/>
        <v>7</v>
      </c>
      <c r="D29" s="37" t="s">
        <v>31</v>
      </c>
      <c r="E29" s="37">
        <v>24</v>
      </c>
      <c r="F29" s="37">
        <f t="shared" si="3"/>
        <v>33</v>
      </c>
    </row>
    <row r="30" spans="1:6" ht="12.75">
      <c r="A30" s="37" t="s">
        <v>31</v>
      </c>
      <c r="B30" s="40">
        <v>12</v>
      </c>
      <c r="C30" s="37">
        <f t="shared" si="2"/>
        <v>9</v>
      </c>
      <c r="D30" s="34" t="s">
        <v>35</v>
      </c>
      <c r="E30" s="37">
        <v>22</v>
      </c>
      <c r="F30" s="37">
        <f t="shared" si="3"/>
        <v>35</v>
      </c>
    </row>
    <row r="31" spans="1:6" ht="12.75">
      <c r="A31" s="34" t="s">
        <v>53</v>
      </c>
      <c r="B31" s="42">
        <v>12</v>
      </c>
      <c r="C31" s="37">
        <f t="shared" si="2"/>
        <v>9</v>
      </c>
      <c r="D31" s="34" t="s">
        <v>52</v>
      </c>
      <c r="E31" s="37">
        <v>20</v>
      </c>
      <c r="F31" s="37">
        <f t="shared" si="3"/>
        <v>37</v>
      </c>
    </row>
    <row r="32" spans="1:6" ht="12.75">
      <c r="A32" s="34" t="s">
        <v>50</v>
      </c>
      <c r="B32" s="42">
        <v>23</v>
      </c>
      <c r="C32" s="37">
        <f t="shared" si="2"/>
        <v>20</v>
      </c>
      <c r="D32" s="37" t="s">
        <v>48</v>
      </c>
      <c r="E32" s="37">
        <v>18</v>
      </c>
      <c r="F32" s="37">
        <f t="shared" si="3"/>
        <v>39</v>
      </c>
    </row>
    <row r="33" spans="1:6" ht="12.75">
      <c r="A33" s="34" t="s">
        <v>37</v>
      </c>
      <c r="B33" s="40">
        <v>28</v>
      </c>
      <c r="C33" s="37">
        <f t="shared" si="2"/>
        <v>25</v>
      </c>
      <c r="D33" s="34" t="s">
        <v>49</v>
      </c>
      <c r="E33" s="37">
        <v>14</v>
      </c>
      <c r="F33" s="37">
        <f t="shared" si="3"/>
        <v>43</v>
      </c>
    </row>
    <row r="34" spans="1:6" ht="12.75">
      <c r="A34" s="34" t="s">
        <v>46</v>
      </c>
      <c r="B34" s="44">
        <v>46</v>
      </c>
      <c r="C34" s="37">
        <f t="shared" si="2"/>
        <v>43</v>
      </c>
      <c r="D34" s="34" t="s">
        <v>50</v>
      </c>
      <c r="E34" s="37">
        <v>12</v>
      </c>
      <c r="F34" s="37">
        <f t="shared" si="3"/>
        <v>45</v>
      </c>
    </row>
    <row r="35" spans="1:6" ht="12.75">
      <c r="A35" s="3" t="s">
        <v>32</v>
      </c>
      <c r="B35" s="3"/>
      <c r="C35" s="3" t="s">
        <v>22</v>
      </c>
      <c r="D35" s="34" t="s">
        <v>44</v>
      </c>
      <c r="E35" s="37">
        <v>950</v>
      </c>
      <c r="F35" s="37">
        <f t="shared" si="3"/>
        <v>893</v>
      </c>
    </row>
    <row r="36" spans="1:6" ht="12.75">
      <c r="A36" s="89" t="s">
        <v>23</v>
      </c>
      <c r="B36" s="90"/>
      <c r="C36" s="90"/>
      <c r="D36" s="90"/>
      <c r="E36" s="90"/>
      <c r="F36" s="91"/>
    </row>
    <row r="37" spans="1:6" ht="12.75">
      <c r="A37" s="74" t="s">
        <v>25</v>
      </c>
      <c r="B37" s="75"/>
      <c r="C37" s="76"/>
      <c r="D37" s="74" t="s">
        <v>26</v>
      </c>
      <c r="E37" s="75"/>
      <c r="F37" s="76"/>
    </row>
    <row r="38" spans="1:6" ht="12.75">
      <c r="A38" s="77"/>
      <c r="B38" s="78"/>
      <c r="C38" s="79"/>
      <c r="D38" s="77"/>
      <c r="E38" s="78"/>
      <c r="F38" s="79"/>
    </row>
    <row r="39" spans="1:6" ht="12.75">
      <c r="A39" s="80" t="s">
        <v>55</v>
      </c>
      <c r="B39" s="81"/>
      <c r="C39" s="82"/>
      <c r="D39" s="80" t="s">
        <v>54</v>
      </c>
      <c r="E39" s="81"/>
      <c r="F39" s="82"/>
    </row>
    <row r="40" spans="1:6" ht="12.75">
      <c r="A40" s="83"/>
      <c r="B40" s="84"/>
      <c r="C40" s="85"/>
      <c r="D40" s="83"/>
      <c r="E40" s="84"/>
      <c r="F40" s="85"/>
    </row>
    <row r="41" spans="1:6" ht="12.75">
      <c r="A41" s="86" t="s">
        <v>24</v>
      </c>
      <c r="B41" s="86"/>
      <c r="C41" s="86"/>
      <c r="D41" s="86"/>
      <c r="E41" s="86"/>
      <c r="F41" s="86"/>
    </row>
    <row r="42" spans="1:6" ht="12.75">
      <c r="A42" s="87">
        <v>44571</v>
      </c>
      <c r="B42" s="88"/>
      <c r="C42" s="88"/>
      <c r="D42" s="87">
        <v>44571</v>
      </c>
      <c r="E42" s="88"/>
      <c r="F42" s="88"/>
    </row>
    <row r="43" spans="1:6" ht="12.75">
      <c r="A43" s="88" t="s">
        <v>18</v>
      </c>
      <c r="B43" s="88"/>
      <c r="C43" s="88"/>
      <c r="D43" s="88" t="s">
        <v>19</v>
      </c>
      <c r="E43" s="88"/>
      <c r="F43" s="88"/>
    </row>
    <row r="44" spans="1:6" ht="12.75">
      <c r="A44" s="31" t="s">
        <v>32</v>
      </c>
      <c r="B44" s="31" t="s">
        <v>21</v>
      </c>
      <c r="C44" s="31" t="s">
        <v>22</v>
      </c>
      <c r="D44" s="31" t="s">
        <v>32</v>
      </c>
      <c r="E44" s="31" t="s">
        <v>21</v>
      </c>
      <c r="F44" s="31" t="s">
        <v>22</v>
      </c>
    </row>
    <row r="45" spans="1:6" ht="12.75">
      <c r="A45" s="34" t="s">
        <v>46</v>
      </c>
      <c r="B45" s="97">
        <v>28</v>
      </c>
      <c r="C45" s="37">
        <f>ABS(31-B45)</f>
        <v>3</v>
      </c>
      <c r="D45" s="34" t="s">
        <v>62</v>
      </c>
      <c r="E45" s="37">
        <v>2738</v>
      </c>
      <c r="F45" s="98">
        <f>ABS(2915-E45)</f>
        <v>177</v>
      </c>
    </row>
    <row r="46" spans="1:6" ht="12.75">
      <c r="A46" s="34" t="s">
        <v>62</v>
      </c>
      <c r="B46" s="97">
        <v>17</v>
      </c>
      <c r="C46" s="37">
        <f>ABS(31-B46)</f>
        <v>14</v>
      </c>
      <c r="D46" s="34" t="s">
        <v>65</v>
      </c>
      <c r="E46" s="37">
        <v>840</v>
      </c>
      <c r="F46" s="98">
        <f>ABS(2915-E46)</f>
        <v>2075</v>
      </c>
    </row>
    <row r="47" spans="1:6" ht="12.75">
      <c r="A47" s="37" t="s">
        <v>64</v>
      </c>
      <c r="B47" s="44">
        <v>12.2</v>
      </c>
      <c r="C47" s="37">
        <f>ABS(31-B47)</f>
        <v>18.8</v>
      </c>
      <c r="D47" s="34" t="s">
        <v>37</v>
      </c>
      <c r="E47" s="37">
        <v>620</v>
      </c>
      <c r="F47" s="98">
        <f>ABS(2915-E47)</f>
        <v>2295</v>
      </c>
    </row>
    <row r="48" spans="1:6" ht="12.75">
      <c r="A48" s="34" t="s">
        <v>37</v>
      </c>
      <c r="B48" s="44">
        <v>52</v>
      </c>
      <c r="C48" s="37">
        <f>ABS(31-B48)</f>
        <v>21</v>
      </c>
      <c r="D48" s="34" t="s">
        <v>63</v>
      </c>
      <c r="E48" s="37">
        <v>450</v>
      </c>
      <c r="F48" s="98">
        <f>ABS(2915-E48)</f>
        <v>2465</v>
      </c>
    </row>
    <row r="49" spans="1:6" ht="12.75">
      <c r="A49" s="34" t="s">
        <v>63</v>
      </c>
      <c r="B49" s="97">
        <v>8</v>
      </c>
      <c r="C49" s="37">
        <f>ABS(31-B49)</f>
        <v>23</v>
      </c>
      <c r="D49" s="34" t="s">
        <v>46</v>
      </c>
      <c r="E49" s="98">
        <v>426</v>
      </c>
      <c r="F49" s="98">
        <f>ABS(2915-E49)</f>
        <v>2489</v>
      </c>
    </row>
    <row r="50" spans="1:6" ht="12.75">
      <c r="A50" s="34" t="s">
        <v>65</v>
      </c>
      <c r="B50" s="97">
        <v>84</v>
      </c>
      <c r="C50" s="37">
        <f>ABS(31-B50)</f>
        <v>53</v>
      </c>
      <c r="D50" s="37" t="s">
        <v>64</v>
      </c>
      <c r="E50" s="37">
        <v>158</v>
      </c>
      <c r="F50" s="98">
        <f>ABS(2915-E50)</f>
        <v>2757</v>
      </c>
    </row>
    <row r="51" spans="1:6" ht="12.75">
      <c r="A51" s="34"/>
      <c r="B51" s="40"/>
      <c r="C51" s="37"/>
      <c r="D51" s="34"/>
      <c r="E51" s="37"/>
      <c r="F51" s="37"/>
    </row>
    <row r="52" spans="1:6" ht="12.75">
      <c r="A52" s="34"/>
      <c r="B52" s="42"/>
      <c r="C52" s="37"/>
      <c r="D52" s="37"/>
      <c r="E52" s="37"/>
      <c r="F52" s="37"/>
    </row>
    <row r="53" spans="1:6" ht="12.75">
      <c r="A53" s="37"/>
      <c r="B53" s="40"/>
      <c r="C53" s="37"/>
      <c r="D53" s="34"/>
      <c r="E53" s="37"/>
      <c r="F53" s="37"/>
    </row>
    <row r="54" spans="1:6" ht="12.75">
      <c r="A54" s="34"/>
      <c r="B54" s="42"/>
      <c r="C54" s="37"/>
      <c r="D54" s="34"/>
      <c r="E54" s="37"/>
      <c r="F54" s="37"/>
    </row>
    <row r="55" spans="1:6" ht="12.75">
      <c r="A55" s="34"/>
      <c r="B55" s="42"/>
      <c r="C55" s="37"/>
      <c r="D55" s="37"/>
      <c r="E55" s="37"/>
      <c r="F55" s="37"/>
    </row>
    <row r="56" spans="1:6" ht="12.75">
      <c r="A56" s="34"/>
      <c r="B56" s="40"/>
      <c r="C56" s="37"/>
      <c r="D56" s="34"/>
      <c r="E56" s="37"/>
      <c r="F56" s="37"/>
    </row>
    <row r="57" spans="1:6" ht="12.75">
      <c r="A57" s="34"/>
      <c r="B57" s="44"/>
      <c r="C57" s="37"/>
      <c r="D57" s="34"/>
      <c r="E57" s="37"/>
      <c r="F57" s="37"/>
    </row>
    <row r="58" spans="1:6" ht="12.75">
      <c r="A58" s="3"/>
      <c r="B58" s="3"/>
      <c r="C58" s="3"/>
      <c r="D58" s="34"/>
      <c r="E58" s="37"/>
      <c r="F58" s="37"/>
    </row>
    <row r="59" spans="1:6" ht="12.75">
      <c r="A59" s="89" t="s">
        <v>23</v>
      </c>
      <c r="B59" s="90"/>
      <c r="C59" s="90"/>
      <c r="D59" s="90"/>
      <c r="E59" s="90"/>
      <c r="F59" s="91"/>
    </row>
    <row r="60" spans="1:6" ht="12.75">
      <c r="A60" s="74" t="s">
        <v>25</v>
      </c>
      <c r="B60" s="75"/>
      <c r="C60" s="76"/>
      <c r="D60" s="74" t="s">
        <v>26</v>
      </c>
      <c r="E60" s="75"/>
      <c r="F60" s="76"/>
    </row>
    <row r="61" spans="1:6" ht="12.75">
      <c r="A61" s="77"/>
      <c r="B61" s="78"/>
      <c r="C61" s="79"/>
      <c r="D61" s="77"/>
      <c r="E61" s="78"/>
      <c r="F61" s="79"/>
    </row>
    <row r="62" spans="1:6" ht="12.75">
      <c r="A62" s="80" t="s">
        <v>67</v>
      </c>
      <c r="B62" s="81"/>
      <c r="C62" s="82"/>
      <c r="D62" s="80" t="s">
        <v>66</v>
      </c>
      <c r="E62" s="81"/>
      <c r="F62" s="82"/>
    </row>
    <row r="63" spans="1:6" ht="12.75">
      <c r="A63" s="83"/>
      <c r="B63" s="84"/>
      <c r="C63" s="85"/>
      <c r="D63" s="83"/>
      <c r="E63" s="84"/>
      <c r="F63" s="85"/>
    </row>
  </sheetData>
  <sheetProtection/>
  <mergeCells count="30">
    <mergeCell ref="A60:C61"/>
    <mergeCell ref="D60:F61"/>
    <mergeCell ref="A62:C63"/>
    <mergeCell ref="D62:F63"/>
    <mergeCell ref="A41:F41"/>
    <mergeCell ref="A42:C42"/>
    <mergeCell ref="D42:F42"/>
    <mergeCell ref="A43:C43"/>
    <mergeCell ref="D43:F43"/>
    <mergeCell ref="A59:F59"/>
    <mergeCell ref="A1:F1"/>
    <mergeCell ref="A2:C2"/>
    <mergeCell ref="A3:C3"/>
    <mergeCell ref="D2:F2"/>
    <mergeCell ref="A16:C17"/>
    <mergeCell ref="D16:F17"/>
    <mergeCell ref="D3:F3"/>
    <mergeCell ref="A13:F13"/>
    <mergeCell ref="A14:C15"/>
    <mergeCell ref="D14:F15"/>
    <mergeCell ref="A37:C38"/>
    <mergeCell ref="D37:F38"/>
    <mergeCell ref="A39:C40"/>
    <mergeCell ref="D39:F40"/>
    <mergeCell ref="A18:F18"/>
    <mergeCell ref="A19:C19"/>
    <mergeCell ref="D19:F19"/>
    <mergeCell ref="A20:C20"/>
    <mergeCell ref="D20:F20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2022-01-10T21:32:39Z</dcterms:modified>
  <cp:category/>
  <cp:version/>
  <cp:contentType/>
  <cp:contentStatus/>
</cp:coreProperties>
</file>