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<sst xmlns="http://schemas.openxmlformats.org/spreadsheetml/2006/main" count="236" uniqueCount="84">
  <si>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</si>
  <si>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</si>
  <si>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</si>
  <si>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</si>
  <si>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</si>
  <si>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</si>
  <si>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</si>
  <si>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</si>
  <si>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</si>
  <si>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</si>
  <si>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</si>
  <si>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</si>
  <si>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</si>
  <si>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</si>
  <si>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</si>
  <si>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</si>
  <si>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</si>
  <si>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</si>
  <si>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</si>
  <si>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</si>
  <si>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</si>
  <si>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</si>
  <si>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</si>
  <si>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</si>
  <si>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</si>
  <si>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</si>
  <si>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</si>
  <si>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</si>
  <si>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</si>
  <si>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</si>
  <si>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</si>
  <si>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</si>
  <si>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</si>
  <si>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</si>
  <si>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</si>
  <si>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WHERES ASHEY</t>
  </si>
  <si>
    <t>MICHELLES ANGLS</t>
  </si>
  <si>
    <t>I AM SMARTICUS</t>
  </si>
  <si>
    <t>CARR</t>
  </si>
  <si>
    <t>SHITHEADS</t>
  </si>
  <si>
    <t>SHITHEADS 3</t>
  </si>
  <si>
    <t>PICK N MIX = 13</t>
  </si>
  <si>
    <t>The Rutland &amp; Derby - Monday Night Quiz - Quiz League #86</t>
  </si>
  <si>
    <t>TOP 5'S</t>
  </si>
  <si>
    <t>THE STU PIDS</t>
  </si>
  <si>
    <t>LAST QUIZMAS</t>
  </si>
  <si>
    <t>RATE OUR QUAILS</t>
  </si>
  <si>
    <t>MURDER DUCKS</t>
  </si>
  <si>
    <t>TEAM SETH</t>
  </si>
  <si>
    <t>HAM</t>
  </si>
  <si>
    <t>2 BLUE 1 RED</t>
  </si>
  <si>
    <t>GOD LOVES A TRIER</t>
  </si>
  <si>
    <t>HWPOS</t>
  </si>
  <si>
    <t>KEGS</t>
  </si>
  <si>
    <t>RATE OU QUAILS &amp; GOD LOVES A TRYER = 2</t>
  </si>
  <si>
    <t>PICK N MIX = 11</t>
  </si>
  <si>
    <t>THE MURDER DUCKS</t>
  </si>
  <si>
    <t>HWBS</t>
  </si>
  <si>
    <t>STU PIDS</t>
  </si>
  <si>
    <t>GOD LOVES  TRYER</t>
  </si>
  <si>
    <t>RATE OU QUAILS</t>
  </si>
  <si>
    <t>FAMOUS FACES</t>
  </si>
  <si>
    <t>SETH</t>
  </si>
  <si>
    <t>WILLY BUM X 0</t>
  </si>
  <si>
    <t>JED BACK MOUNTIN</t>
  </si>
  <si>
    <t>3 SECOND MEMMORY</t>
  </si>
  <si>
    <t>rate our quails x 6</t>
  </si>
  <si>
    <r>
      <rPr>
        <b/>
        <sz val="10"/>
        <color indexed="10"/>
        <rFont val="Arial"/>
        <family val="2"/>
      </rPr>
      <t>WILLY Bum x 0</t>
    </r>
    <r>
      <rPr>
        <b/>
        <sz val="10"/>
        <rFont val="Arial"/>
        <family val="2"/>
      </rPr>
      <t xml:space="preserve"> &amp; Team Seth x 11</t>
    </r>
  </si>
  <si>
    <t>JED BACK MOUNTAIN</t>
  </si>
  <si>
    <t>LOGOS</t>
  </si>
  <si>
    <t>RONS RED</t>
  </si>
  <si>
    <t>TIA LEEKS</t>
  </si>
  <si>
    <t>KJ</t>
  </si>
  <si>
    <t>GUCCI BELT</t>
  </si>
  <si>
    <t>QUIZ IN YOUR PANTS</t>
  </si>
  <si>
    <t>MICHELAS ANGELS</t>
  </si>
  <si>
    <t>MICHELLES ANGELS 2</t>
  </si>
  <si>
    <r>
      <t xml:space="preserve">PICK N MIX SETH 3 SEC MEMORY </t>
    </r>
    <r>
      <rPr>
        <b/>
        <sz val="10"/>
        <color indexed="10"/>
        <rFont val="Arial"/>
        <family val="2"/>
      </rPr>
      <t>GUCCI BELT 10</t>
    </r>
  </si>
  <si>
    <t>WERE GOOGLING EVERYHING</t>
  </si>
  <si>
    <t>UM WHAT</t>
  </si>
  <si>
    <t>FAMOUS FACES V3</t>
  </si>
  <si>
    <t>WERE GOOGLING EVERYTHING</t>
  </si>
  <si>
    <t>MICHELLES ANGELS 4</t>
  </si>
  <si>
    <t>PICK N MIX = 14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</si>
</sst>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8" width="14.140625" style="1" bestFit="1" customWidth="1"/>
    <col min="9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2.75">
      <c r="A2" s="60" t="s">
        <v>15</v>
      </c>
      <c r="B2" s="61"/>
      <c r="C2" s="61"/>
      <c r="D2" s="61"/>
      <c r="E2" s="61"/>
      <c r="F2" s="61"/>
      <c r="G2" s="61"/>
      <c r="H2" s="26">
        <v>5</v>
      </c>
      <c r="I2" s="26"/>
      <c r="J2" s="62"/>
      <c r="K2" s="63"/>
    </row>
    <row r="3" spans="1:11" ht="12.75" customHeight="1">
      <c r="A3" s="64" t="s">
        <v>0</v>
      </c>
      <c r="B3" s="66" t="s">
        <v>1</v>
      </c>
      <c r="C3" s="64" t="s">
        <v>16</v>
      </c>
      <c r="D3" s="45" t="s">
        <v>20</v>
      </c>
      <c r="E3" s="46"/>
      <c r="F3" s="46"/>
      <c r="G3" s="46"/>
      <c r="H3" s="46"/>
      <c r="I3" s="47"/>
      <c r="J3" s="64" t="s">
        <v>2</v>
      </c>
      <c r="K3" s="9" t="s">
        <v>13</v>
      </c>
    </row>
    <row r="4" spans="1:11" ht="12.75">
      <c r="A4" s="65"/>
      <c r="B4" s="67"/>
      <c r="C4" s="65"/>
      <c r="D4" s="2">
        <v>44536</v>
      </c>
      <c r="E4" s="2">
        <f>D4+7</f>
        <v>44543</v>
      </c>
      <c r="F4" s="48">
        <v>44571</v>
      </c>
      <c r="G4" s="2">
        <f>F4+7</f>
        <v>44578</v>
      </c>
      <c r="H4" s="2">
        <f>G4+7</f>
        <v>44585</v>
      </c>
      <c r="I4" s="2">
        <f>H4+7</f>
        <v>44592</v>
      </c>
      <c r="J4" s="65"/>
      <c r="K4" s="9" t="s">
        <v>14</v>
      </c>
    </row>
    <row r="5" spans="1:11" s="24" customFormat="1" ht="12.75" customHeight="1">
      <c r="A5" s="25">
        <v>1</v>
      </c>
      <c r="B5" s="37" t="s">
        <v>31</v>
      </c>
      <c r="C5" s="30">
        <f>COUNTIF(D5:H5,"&lt;&gt;")</f>
        <v>4</v>
      </c>
      <c r="D5" s="30">
        <v>56</v>
      </c>
      <c r="E5" s="33">
        <v>51.5</v>
      </c>
      <c r="F5" s="53"/>
      <c r="G5" s="56">
        <v>54.5</v>
      </c>
      <c r="H5" s="53">
        <v>56</v>
      </c>
      <c r="I5" s="30"/>
      <c r="J5" s="30">
        <f>SUM(D5:H5)</f>
        <v>218</v>
      </c>
      <c r="K5" s="23">
        <f>J5/C5</f>
        <v>54.5</v>
      </c>
    </row>
    <row r="6" spans="1:11" s="24" customFormat="1" ht="12.75">
      <c r="A6" s="25">
        <f aca="true" t="shared" si="0" ref="A6:A30">A5+1</f>
        <v>2</v>
      </c>
      <c r="B6" s="34" t="s">
        <v>37</v>
      </c>
      <c r="C6" s="30">
        <f>COUNTIF(D6:H6,"&lt;&gt;")</f>
        <v>5</v>
      </c>
      <c r="D6" s="30">
        <v>36</v>
      </c>
      <c r="E6" s="33">
        <v>42</v>
      </c>
      <c r="F6" s="53">
        <v>41.5</v>
      </c>
      <c r="G6" s="56">
        <v>36.5</v>
      </c>
      <c r="H6" s="53">
        <v>46</v>
      </c>
      <c r="I6" s="30"/>
      <c r="J6" s="30">
        <f>SUM(D6:H6)</f>
        <v>202</v>
      </c>
      <c r="K6" s="23">
        <f aca="true" t="shared" si="1" ref="K6:K12">J6/C6</f>
        <v>40.4</v>
      </c>
    </row>
    <row r="7" spans="1:11" s="24" customFormat="1" ht="12.75">
      <c r="A7" s="25">
        <f t="shared" si="0"/>
        <v>3</v>
      </c>
      <c r="B7" s="34" t="s">
        <v>48</v>
      </c>
      <c r="C7" s="30">
        <f>COUNTIF(D7:H7,"&lt;&gt;")</f>
        <v>4</v>
      </c>
      <c r="D7" s="30"/>
      <c r="E7" s="33">
        <v>39</v>
      </c>
      <c r="F7" s="53">
        <v>51</v>
      </c>
      <c r="G7" s="56">
        <v>47</v>
      </c>
      <c r="H7" s="53">
        <v>47.5</v>
      </c>
      <c r="I7" s="30"/>
      <c r="J7" s="30">
        <f>SUM(D7:H7)</f>
        <v>184.5</v>
      </c>
      <c r="K7" s="23">
        <f t="shared" si="1"/>
        <v>46.125</v>
      </c>
    </row>
    <row r="8" spans="1:11" s="24" customFormat="1" ht="12" customHeight="1">
      <c r="A8" s="25">
        <f t="shared" si="0"/>
        <v>4</v>
      </c>
      <c r="B8" s="37" t="s">
        <v>34</v>
      </c>
      <c r="C8" s="30">
        <f>COUNTIF(D8:H8,"&lt;&gt;")</f>
        <v>4</v>
      </c>
      <c r="D8" s="30">
        <v>45.5</v>
      </c>
      <c r="E8" s="33"/>
      <c r="F8" s="53">
        <v>48.5</v>
      </c>
      <c r="G8" s="56">
        <v>46.5</v>
      </c>
      <c r="H8" s="53">
        <v>40</v>
      </c>
      <c r="I8" s="30"/>
      <c r="J8" s="30">
        <f>SUM(D8:H8)</f>
        <v>180.5</v>
      </c>
      <c r="K8" s="23">
        <f t="shared" si="1"/>
        <v>45.125</v>
      </c>
    </row>
    <row r="9" spans="1:11" s="24" customFormat="1" ht="12.75">
      <c r="A9" s="25">
        <f t="shared" si="0"/>
        <v>5</v>
      </c>
      <c r="B9" s="34" t="s">
        <v>33</v>
      </c>
      <c r="C9" s="30">
        <f>COUNTIF(D9:H9,"&lt;&gt;")</f>
        <v>4</v>
      </c>
      <c r="D9" s="30">
        <v>46</v>
      </c>
      <c r="E9" s="33">
        <v>37</v>
      </c>
      <c r="F9" s="53"/>
      <c r="G9" s="56">
        <v>49.5</v>
      </c>
      <c r="H9" s="53">
        <v>47.5</v>
      </c>
      <c r="I9" s="30"/>
      <c r="J9" s="30">
        <f>SUM(D9:H9)</f>
        <v>180</v>
      </c>
      <c r="K9" s="23">
        <f t="shared" si="1"/>
        <v>45</v>
      </c>
    </row>
    <row r="10" spans="1:11" s="24" customFormat="1" ht="12.75">
      <c r="A10" s="25">
        <f t="shared" si="0"/>
        <v>6</v>
      </c>
      <c r="B10" s="34" t="s">
        <v>60</v>
      </c>
      <c r="C10" s="30">
        <f>COUNTIF(D10:H10,"&lt;&gt;")</f>
        <v>4</v>
      </c>
      <c r="D10" s="30"/>
      <c r="E10" s="33">
        <v>31.5</v>
      </c>
      <c r="F10" s="53">
        <v>38</v>
      </c>
      <c r="G10" s="56">
        <v>30</v>
      </c>
      <c r="H10" s="53">
        <v>40</v>
      </c>
      <c r="I10" s="30"/>
      <c r="J10" s="30">
        <f>SUM(D10:H10)</f>
        <v>139.5</v>
      </c>
      <c r="K10" s="23">
        <f t="shared" si="1"/>
        <v>34.875</v>
      </c>
    </row>
    <row r="11" spans="1:11" s="24" customFormat="1" ht="12.75">
      <c r="A11" s="25">
        <f t="shared" si="0"/>
        <v>7</v>
      </c>
      <c r="B11" s="34" t="s">
        <v>35</v>
      </c>
      <c r="C11" s="30">
        <f>COUNTIF(D11:H11,"&lt;&gt;")</f>
        <v>2</v>
      </c>
      <c r="D11" s="30">
        <v>57</v>
      </c>
      <c r="E11" s="33">
        <v>45.5</v>
      </c>
      <c r="F11" s="53"/>
      <c r="G11" s="56"/>
      <c r="H11" s="53"/>
      <c r="I11" s="30"/>
      <c r="J11" s="30">
        <f>SUM(D11:H11)</f>
        <v>102.5</v>
      </c>
      <c r="K11" s="23">
        <f t="shared" si="1"/>
        <v>51.25</v>
      </c>
    </row>
    <row r="12" spans="1:11" s="24" customFormat="1" ht="12.75">
      <c r="A12" s="25">
        <f t="shared" si="0"/>
        <v>8</v>
      </c>
      <c r="B12" s="34" t="s">
        <v>36</v>
      </c>
      <c r="C12" s="30">
        <f>COUNTIF(D12:H12,"&lt;&gt;")</f>
        <v>3</v>
      </c>
      <c r="D12" s="30">
        <v>28</v>
      </c>
      <c r="E12" s="33"/>
      <c r="F12" s="53"/>
      <c r="G12" s="56">
        <v>19</v>
      </c>
      <c r="H12" s="53">
        <v>26</v>
      </c>
      <c r="I12" s="30"/>
      <c r="J12" s="30">
        <f>SUM(D12:H12)</f>
        <v>73</v>
      </c>
      <c r="K12" s="23">
        <f t="shared" si="1"/>
        <v>24.333333333333332</v>
      </c>
    </row>
    <row r="13" spans="1:11" s="24" customFormat="1" ht="12.75">
      <c r="A13" s="25">
        <f t="shared" si="0"/>
        <v>9</v>
      </c>
      <c r="B13" s="37" t="s">
        <v>56</v>
      </c>
      <c r="C13" s="30">
        <f>COUNTIF(D13:H13,"&lt;&gt;")</f>
        <v>1</v>
      </c>
      <c r="D13" s="30"/>
      <c r="E13" s="33">
        <v>48</v>
      </c>
      <c r="F13" s="53"/>
      <c r="G13" s="56"/>
      <c r="H13" s="53"/>
      <c r="I13" s="30"/>
      <c r="J13" s="30">
        <f>SUM(D13:H13)</f>
        <v>48</v>
      </c>
      <c r="K13" s="23">
        <f aca="true" t="shared" si="2" ref="K13:K21">J13/C13</f>
        <v>48</v>
      </c>
    </row>
    <row r="14" spans="1:11" s="24" customFormat="1" ht="12.75">
      <c r="A14" s="25">
        <f t="shared" si="0"/>
        <v>10</v>
      </c>
      <c r="B14" s="34" t="s">
        <v>57</v>
      </c>
      <c r="C14" s="30">
        <f>COUNTIF(D14:H14,"&lt;&gt;")</f>
        <v>1</v>
      </c>
      <c r="D14" s="30"/>
      <c r="E14" s="33">
        <v>46</v>
      </c>
      <c r="F14" s="53"/>
      <c r="G14" s="56"/>
      <c r="H14" s="53"/>
      <c r="I14" s="30"/>
      <c r="J14" s="30">
        <f>SUM(D14:H14)</f>
        <v>46</v>
      </c>
      <c r="K14" s="23">
        <f t="shared" si="2"/>
        <v>46</v>
      </c>
    </row>
    <row r="15" spans="1:11" s="24" customFormat="1" ht="12.75">
      <c r="A15" s="25">
        <f t="shared" si="0"/>
        <v>11</v>
      </c>
      <c r="B15" s="34" t="s">
        <v>63</v>
      </c>
      <c r="C15" s="30">
        <f>COUNTIF(D15:H15,"&lt;&gt;")</f>
        <v>1</v>
      </c>
      <c r="D15" s="30"/>
      <c r="E15" s="33"/>
      <c r="F15" s="53">
        <v>43</v>
      </c>
      <c r="G15" s="56"/>
      <c r="H15" s="53"/>
      <c r="I15" s="30"/>
      <c r="J15" s="30">
        <f>SUM(D15:H15)</f>
        <v>43</v>
      </c>
      <c r="K15" s="23">
        <f t="shared" si="2"/>
        <v>43</v>
      </c>
    </row>
    <row r="16" spans="1:11" s="24" customFormat="1" ht="12.75">
      <c r="A16" s="25">
        <f t="shared" si="0"/>
        <v>12</v>
      </c>
      <c r="B16" s="34" t="s">
        <v>68</v>
      </c>
      <c r="C16" s="30">
        <f>COUNTIF(D16:H16,"&lt;&gt;")</f>
        <v>1</v>
      </c>
      <c r="D16" s="30"/>
      <c r="E16" s="33"/>
      <c r="F16" s="53">
        <v>42.5</v>
      </c>
      <c r="G16" s="56"/>
      <c r="H16" s="53"/>
      <c r="I16" s="30"/>
      <c r="J16" s="30">
        <f>SUM(D16:H16)</f>
        <v>42.5</v>
      </c>
      <c r="K16" s="23">
        <f t="shared" si="2"/>
        <v>42.5</v>
      </c>
    </row>
    <row r="17" spans="1:11" s="24" customFormat="1" ht="13.5" customHeight="1">
      <c r="A17" s="25">
        <f t="shared" si="0"/>
        <v>13</v>
      </c>
      <c r="B17" s="34" t="s">
        <v>78</v>
      </c>
      <c r="C17" s="30">
        <f>COUNTIF(D17:H17,"&lt;&gt;")</f>
        <v>1</v>
      </c>
      <c r="D17" s="30"/>
      <c r="E17" s="33"/>
      <c r="F17" s="49"/>
      <c r="G17" s="56"/>
      <c r="H17" s="53">
        <v>37</v>
      </c>
      <c r="I17" s="30"/>
      <c r="J17" s="30">
        <f>SUM(D17:H17)</f>
        <v>37</v>
      </c>
      <c r="K17" s="23">
        <f t="shared" si="2"/>
        <v>37</v>
      </c>
    </row>
    <row r="18" spans="1:11" s="24" customFormat="1" ht="13.5" customHeight="1">
      <c r="A18" s="25">
        <f t="shared" si="0"/>
        <v>14</v>
      </c>
      <c r="B18" s="37" t="s">
        <v>73</v>
      </c>
      <c r="C18" s="30">
        <f>COUNTIF(D18:H18,"&lt;&gt;")</f>
        <v>1</v>
      </c>
      <c r="D18" s="30"/>
      <c r="E18" s="33"/>
      <c r="F18" s="53"/>
      <c r="G18" s="56">
        <v>36.5</v>
      </c>
      <c r="H18" s="53"/>
      <c r="I18" s="30"/>
      <c r="J18" s="30">
        <f>SUM(D18:H18)</f>
        <v>36.5</v>
      </c>
      <c r="K18" s="23">
        <f t="shared" si="2"/>
        <v>36.5</v>
      </c>
    </row>
    <row r="19" spans="1:11" s="24" customFormat="1" ht="13.5" customHeight="1">
      <c r="A19" s="25">
        <f t="shared" si="0"/>
        <v>15</v>
      </c>
      <c r="B19" s="34" t="s">
        <v>39</v>
      </c>
      <c r="C19" s="30">
        <f>COUNTIF(D19:H19,"&lt;&gt;")</f>
        <v>1</v>
      </c>
      <c r="D19" s="30">
        <v>36</v>
      </c>
      <c r="E19" s="33"/>
      <c r="F19" s="53"/>
      <c r="G19" s="56"/>
      <c r="H19" s="53"/>
      <c r="I19" s="30"/>
      <c r="J19" s="30">
        <f>SUM(D19:H19)</f>
        <v>36</v>
      </c>
      <c r="K19" s="23">
        <f t="shared" si="2"/>
        <v>36</v>
      </c>
    </row>
    <row r="20" spans="1:11" s="24" customFormat="1" ht="13.5" customHeight="1">
      <c r="A20" s="25">
        <f t="shared" si="0"/>
        <v>16</v>
      </c>
      <c r="B20" s="38" t="s">
        <v>58</v>
      </c>
      <c r="C20" s="30">
        <f>COUNTIF(D20:H20,"&lt;&gt;")</f>
        <v>1</v>
      </c>
      <c r="D20" s="30"/>
      <c r="E20" s="33">
        <v>35</v>
      </c>
      <c r="F20" s="53"/>
      <c r="G20" s="56"/>
      <c r="H20" s="53"/>
      <c r="I20" s="30"/>
      <c r="J20" s="30">
        <f>SUM(D20:H20)</f>
        <v>35</v>
      </c>
      <c r="K20" s="23">
        <f t="shared" si="2"/>
        <v>35</v>
      </c>
    </row>
    <row r="21" spans="1:11" s="24" customFormat="1" ht="13.5" customHeight="1">
      <c r="A21" s="25">
        <f t="shared" si="0"/>
        <v>17</v>
      </c>
      <c r="B21" s="34" t="s">
        <v>59</v>
      </c>
      <c r="C21" s="30">
        <f>COUNTIF(D21:H21,"&lt;&gt;")</f>
        <v>1</v>
      </c>
      <c r="D21" s="30"/>
      <c r="E21" s="33">
        <v>34.5</v>
      </c>
      <c r="F21" s="53"/>
      <c r="G21" s="56"/>
      <c r="H21" s="53"/>
      <c r="I21" s="30"/>
      <c r="J21" s="30">
        <f>SUM(D21:H21)</f>
        <v>34.5</v>
      </c>
      <c r="K21" s="23">
        <f t="shared" si="2"/>
        <v>34.5</v>
      </c>
    </row>
    <row r="22" spans="1:11" s="24" customFormat="1" ht="13.5" customHeight="1">
      <c r="A22" s="25">
        <f t="shared" si="0"/>
        <v>18</v>
      </c>
      <c r="B22" s="34" t="s">
        <v>79</v>
      </c>
      <c r="C22" s="30">
        <f>COUNTIF(D22:H22,"&lt;&gt;")</f>
        <v>1</v>
      </c>
      <c r="D22" s="30"/>
      <c r="E22" s="33"/>
      <c r="F22" s="49"/>
      <c r="G22" s="56"/>
      <c r="H22" s="53">
        <v>34</v>
      </c>
      <c r="I22" s="30"/>
      <c r="J22" s="30">
        <f>SUM(D22:H22)</f>
        <v>34</v>
      </c>
      <c r="K22" s="23">
        <f>J22/C22</f>
        <v>34</v>
      </c>
    </row>
    <row r="23" spans="1:11" s="24" customFormat="1" ht="13.5" customHeight="1">
      <c r="A23" s="25">
        <f t="shared" si="0"/>
        <v>19</v>
      </c>
      <c r="B23" s="34" t="s">
        <v>53</v>
      </c>
      <c r="C23" s="30">
        <f>COUNTIF(D23:H23,"&lt;&gt;")</f>
        <v>1</v>
      </c>
      <c r="D23" s="30"/>
      <c r="E23" s="33">
        <v>33.5</v>
      </c>
      <c r="F23" s="53"/>
      <c r="G23" s="56"/>
      <c r="H23" s="53"/>
      <c r="I23" s="30"/>
      <c r="J23" s="30">
        <f>SUM(D23:H23)</f>
        <v>33.5</v>
      </c>
      <c r="K23" s="23">
        <f aca="true" t="shared" si="3" ref="K23:K30">J23/C23</f>
        <v>33.5</v>
      </c>
    </row>
    <row r="24" spans="1:11" s="24" customFormat="1" ht="13.5" customHeight="1">
      <c r="A24" s="25">
        <f t="shared" si="0"/>
        <v>20</v>
      </c>
      <c r="B24" s="34" t="s">
        <v>50</v>
      </c>
      <c r="C24" s="30">
        <f>COUNTIF(D24:H24,"&lt;&gt;")</f>
        <v>1</v>
      </c>
      <c r="D24" s="30"/>
      <c r="E24" s="33">
        <v>33</v>
      </c>
      <c r="F24" s="53"/>
      <c r="G24" s="56"/>
      <c r="H24" s="53"/>
      <c r="I24" s="30"/>
      <c r="J24" s="30">
        <f>SUM(D24:H24)</f>
        <v>33</v>
      </c>
      <c r="K24" s="23">
        <f t="shared" si="3"/>
        <v>33</v>
      </c>
    </row>
    <row r="25" spans="1:11" s="24" customFormat="1" ht="13.5" customHeight="1">
      <c r="A25" s="25">
        <f t="shared" si="0"/>
        <v>21</v>
      </c>
      <c r="B25" s="34" t="s">
        <v>49</v>
      </c>
      <c r="C25" s="30">
        <f>COUNTIF(D25:H25,"&lt;&gt;")</f>
        <v>1</v>
      </c>
      <c r="D25" s="30"/>
      <c r="E25" s="33">
        <v>33</v>
      </c>
      <c r="F25" s="53"/>
      <c r="G25" s="56"/>
      <c r="H25" s="53"/>
      <c r="I25" s="30"/>
      <c r="J25" s="30">
        <f>SUM(D25:H25)</f>
        <v>33</v>
      </c>
      <c r="K25" s="23">
        <f>J25/C25</f>
        <v>33</v>
      </c>
    </row>
    <row r="26" spans="1:11" s="24" customFormat="1" ht="13.5" customHeight="1">
      <c r="A26" s="25">
        <f t="shared" si="0"/>
        <v>22</v>
      </c>
      <c r="B26" s="37" t="s">
        <v>74</v>
      </c>
      <c r="C26" s="30">
        <f>COUNTIF(D26:H26,"&lt;&gt;")</f>
        <v>1</v>
      </c>
      <c r="D26" s="30"/>
      <c r="E26" s="33"/>
      <c r="F26" s="53"/>
      <c r="G26" s="56">
        <v>32</v>
      </c>
      <c r="H26" s="53"/>
      <c r="I26" s="30"/>
      <c r="J26" s="30">
        <f>SUM(D26:H26)</f>
        <v>32</v>
      </c>
      <c r="K26" s="23">
        <f>J26/C26</f>
        <v>32</v>
      </c>
    </row>
    <row r="27" spans="1:11" s="24" customFormat="1" ht="13.5" customHeight="1">
      <c r="A27" s="25">
        <f t="shared" si="0"/>
        <v>23</v>
      </c>
      <c r="B27" s="37" t="s">
        <v>38</v>
      </c>
      <c r="C27" s="30">
        <f>COUNTIF(D27:H27,"&lt;&gt;")</f>
        <v>1</v>
      </c>
      <c r="D27" s="30">
        <v>30</v>
      </c>
      <c r="E27" s="33"/>
      <c r="F27" s="53"/>
      <c r="G27" s="56"/>
      <c r="H27" s="53"/>
      <c r="I27" s="30"/>
      <c r="J27" s="30">
        <f>SUM(D27:H27)</f>
        <v>30</v>
      </c>
      <c r="K27" s="23">
        <f>J27/C27</f>
        <v>30</v>
      </c>
    </row>
    <row r="28" spans="1:11" s="24" customFormat="1" ht="13.5" customHeight="1">
      <c r="A28" s="25">
        <f t="shared" si="0"/>
        <v>24</v>
      </c>
      <c r="B28" s="37" t="s">
        <v>71</v>
      </c>
      <c r="C28" s="30">
        <f>COUNTIF(D28:H28,"&lt;&gt;")</f>
        <v>1</v>
      </c>
      <c r="D28" s="30"/>
      <c r="E28" s="33"/>
      <c r="F28" s="53"/>
      <c r="G28" s="56">
        <v>18</v>
      </c>
      <c r="H28" s="53"/>
      <c r="I28" s="30"/>
      <c r="J28" s="30">
        <f>SUM(D28:H28)</f>
        <v>18</v>
      </c>
      <c r="K28" s="23">
        <f>J28/C28</f>
        <v>18</v>
      </c>
    </row>
    <row r="29" spans="1:11" s="24" customFormat="1" ht="13.5" customHeight="1">
      <c r="A29" s="25">
        <f t="shared" si="0"/>
        <v>25</v>
      </c>
      <c r="B29" s="34" t="s">
        <v>45</v>
      </c>
      <c r="C29" s="30">
        <f>COUNTIF(D29:H29,"&lt;&gt;")</f>
        <v>1</v>
      </c>
      <c r="D29" s="30"/>
      <c r="E29" s="33">
        <v>14.5</v>
      </c>
      <c r="F29" s="49"/>
      <c r="G29" s="56"/>
      <c r="H29" s="53"/>
      <c r="I29" s="30"/>
      <c r="J29" s="30">
        <f>SUM(D29:H29)</f>
        <v>14.5</v>
      </c>
      <c r="K29" s="23">
        <f>J29/C29</f>
        <v>14.5</v>
      </c>
    </row>
    <row r="30" spans="1:11" s="24" customFormat="1" ht="13.5" customHeight="1">
      <c r="A30" s="25">
        <f t="shared" si="0"/>
        <v>26</v>
      </c>
      <c r="B30" s="37" t="s">
        <v>72</v>
      </c>
      <c r="C30" s="30">
        <f>COUNTIF(D30:H30,"&lt;&gt;")</f>
        <v>1</v>
      </c>
      <c r="D30" s="30"/>
      <c r="E30" s="33"/>
      <c r="F30" s="53"/>
      <c r="G30" s="56">
        <v>12</v>
      </c>
      <c r="H30" s="53"/>
      <c r="I30" s="30"/>
      <c r="J30" s="30">
        <f>SUM(D30:H30)</f>
        <v>12</v>
      </c>
      <c r="K30" s="23">
        <f t="shared" si="3"/>
        <v>12</v>
      </c>
    </row>
    <row r="31" spans="1:11" ht="12.75">
      <c r="A31" s="71" t="s">
        <v>17</v>
      </c>
      <c r="B31" s="72"/>
      <c r="C31" s="72"/>
      <c r="D31" s="72"/>
      <c r="E31" s="72"/>
      <c r="F31" s="73"/>
      <c r="G31" s="72"/>
      <c r="H31" s="72"/>
      <c r="I31" s="72"/>
      <c r="J31" s="72"/>
      <c r="K31" s="74"/>
    </row>
    <row r="32" spans="1:11" ht="12.7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1" ht="12.75">
      <c r="A33" s="70" t="s">
        <v>9</v>
      </c>
      <c r="B33" s="69" t="s">
        <v>11</v>
      </c>
      <c r="C33" s="7" t="s">
        <v>8</v>
      </c>
      <c r="D33" s="9">
        <f>SUM(D5:D30)/D35</f>
        <v>41.8125</v>
      </c>
      <c r="E33" s="9">
        <f>SUM(E5:E30)/E35</f>
        <v>37.42857142857143</v>
      </c>
      <c r="F33" s="9">
        <f>SUM(F5:F30)/F35</f>
        <v>44.083333333333336</v>
      </c>
      <c r="G33" s="9">
        <f>SUM(G5:G30)/G35</f>
        <v>34.68181818181818</v>
      </c>
      <c r="H33" s="9">
        <f>SUM(H5:H30)/H35</f>
        <v>41.55555555555556</v>
      </c>
      <c r="I33" s="9"/>
      <c r="J33" s="4"/>
      <c r="K33" s="16"/>
    </row>
    <row r="34" spans="1:11" ht="12.75">
      <c r="A34" s="70"/>
      <c r="B34" s="69"/>
      <c r="C34" s="8" t="s">
        <v>12</v>
      </c>
      <c r="D34" s="9">
        <f>MAX(D5:D30)</f>
        <v>57</v>
      </c>
      <c r="E34" s="9">
        <f>MAX(E5:E30)</f>
        <v>51.5</v>
      </c>
      <c r="F34" s="9">
        <f>MAX(F5:F30)</f>
        <v>51</v>
      </c>
      <c r="G34" s="9">
        <f>MAX(G5:G30)</f>
        <v>54.5</v>
      </c>
      <c r="H34" s="9">
        <f>MAX(H5:H30)</f>
        <v>56</v>
      </c>
      <c r="I34" s="9"/>
      <c r="J34" s="14"/>
      <c r="K34" s="15"/>
    </row>
    <row r="35" spans="1:11" ht="12.75">
      <c r="A35" s="70"/>
      <c r="B35" s="69"/>
      <c r="C35" s="11" t="s">
        <v>13</v>
      </c>
      <c r="D35" s="12">
        <f>COUNTIF(D5:D30,"&lt;&gt;")</f>
        <v>8</v>
      </c>
      <c r="E35" s="12">
        <f>COUNTIF(E5:E30,"&lt;&gt;")</f>
        <v>14</v>
      </c>
      <c r="F35" s="12">
        <f>COUNTIF(F5:F30,"&lt;&gt;")</f>
        <v>6</v>
      </c>
      <c r="G35" s="12">
        <f>COUNTIF(G5:G30,"&lt;&gt;")</f>
        <v>11</v>
      </c>
      <c r="H35" s="12">
        <f>COUNTIF(H5:H30,"&lt;&gt;")</f>
        <v>9</v>
      </c>
      <c r="I35" s="12"/>
      <c r="J35" s="16"/>
      <c r="K35" s="15"/>
    </row>
    <row r="36" spans="1:11" ht="12.75">
      <c r="A36" s="70"/>
      <c r="B36" s="68" t="s">
        <v>10</v>
      </c>
      <c r="C36" s="3" t="s">
        <v>3</v>
      </c>
      <c r="D36" s="6" t="s">
        <v>27</v>
      </c>
      <c r="E36" s="6" t="s">
        <v>27</v>
      </c>
      <c r="F36" s="6" t="s">
        <v>27</v>
      </c>
      <c r="G36" s="6" t="s">
        <v>27</v>
      </c>
      <c r="H36" s="6" t="s">
        <v>27</v>
      </c>
      <c r="I36" s="6"/>
      <c r="J36" s="17"/>
      <c r="K36" s="15"/>
    </row>
    <row r="37" spans="1:11" ht="12.75">
      <c r="A37" s="70"/>
      <c r="B37" s="68"/>
      <c r="C37" s="3" t="s">
        <v>4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/>
      <c r="J37" s="18"/>
      <c r="K37" s="19"/>
    </row>
    <row r="38" spans="1:11" ht="12.75">
      <c r="A38" s="70"/>
      <c r="B38" s="68"/>
      <c r="C38" s="3" t="s">
        <v>5</v>
      </c>
      <c r="D38" s="32" t="s">
        <v>43</v>
      </c>
      <c r="E38" s="32" t="s">
        <v>61</v>
      </c>
      <c r="F38" s="6" t="s">
        <v>69</v>
      </c>
      <c r="G38" s="6" t="s">
        <v>43</v>
      </c>
      <c r="H38" s="6" t="s">
        <v>80</v>
      </c>
      <c r="I38" s="6"/>
      <c r="J38" s="18"/>
      <c r="K38" s="19"/>
    </row>
    <row r="39" spans="1:11" ht="12.75" customHeight="1">
      <c r="A39" s="70"/>
      <c r="B39" s="68"/>
      <c r="C39" s="3" t="s">
        <v>6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/>
      <c r="J39" s="18"/>
      <c r="K39" s="19"/>
    </row>
    <row r="40" spans="1:11" s="5" customFormat="1" ht="12.75" customHeight="1">
      <c r="A40" s="70"/>
      <c r="B40" s="68"/>
      <c r="C40" s="3" t="s">
        <v>7</v>
      </c>
      <c r="D40" s="6" t="s">
        <v>28</v>
      </c>
      <c r="E40" s="6" t="s">
        <v>28</v>
      </c>
      <c r="F40" s="6" t="s">
        <v>28</v>
      </c>
      <c r="G40" s="6" t="s">
        <v>28</v>
      </c>
      <c r="H40" s="6" t="s">
        <v>28</v>
      </c>
      <c r="I40" s="6"/>
      <c r="J40" s="18"/>
      <c r="K40" s="19"/>
    </row>
    <row r="41" spans="1:11" s="10" customFormat="1" ht="12.75">
      <c r="A41" s="20"/>
      <c r="B41" s="4"/>
      <c r="C41" s="1"/>
      <c r="D41" s="21"/>
      <c r="E41" s="22"/>
      <c r="F41" s="21"/>
      <c r="G41" s="28"/>
      <c r="H41" s="27"/>
      <c r="I41" s="27"/>
      <c r="J41" s="18"/>
      <c r="K41" s="19"/>
    </row>
    <row r="42" spans="1:11" s="13" customFormat="1" ht="12.75">
      <c r="A42" s="4"/>
      <c r="B42" s="4"/>
      <c r="C42" s="1"/>
      <c r="D42" s="1"/>
      <c r="E42" s="1"/>
      <c r="F42" s="1"/>
      <c r="G42" s="1"/>
      <c r="H42" s="1"/>
      <c r="I42" s="1"/>
      <c r="J42"/>
      <c r="K42" s="10"/>
    </row>
    <row r="43" ht="11.25" customHeight="1"/>
    <row r="45" ht="12.75">
      <c r="L45" s="10"/>
    </row>
  </sheetData>
  <sheetProtection/>
  <mergeCells count="11">
    <mergeCell ref="B36:B40"/>
    <mergeCell ref="B33:B35"/>
    <mergeCell ref="A33:A40"/>
    <mergeCell ref="A31:K32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88">
      <selection activeCell="A105" sqref="A105:F10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0" t="s">
        <v>24</v>
      </c>
      <c r="B1" s="90"/>
      <c r="C1" s="90"/>
      <c r="D1" s="90"/>
      <c r="E1" s="90"/>
      <c r="F1" s="90"/>
    </row>
    <row r="2" spans="1:6" ht="12.75">
      <c r="A2" s="91">
        <v>44536</v>
      </c>
      <c r="B2" s="92"/>
      <c r="C2" s="92"/>
      <c r="D2" s="91">
        <v>44536</v>
      </c>
      <c r="E2" s="92"/>
      <c r="F2" s="92"/>
    </row>
    <row r="3" spans="1:6" ht="12.75">
      <c r="A3" s="92" t="s">
        <v>18</v>
      </c>
      <c r="B3" s="92"/>
      <c r="C3" s="92"/>
      <c r="D3" s="92" t="s">
        <v>19</v>
      </c>
      <c r="E3" s="92"/>
      <c r="F3" s="92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4" t="s">
        <v>39</v>
      </c>
      <c r="B5" s="44">
        <v>130</v>
      </c>
      <c r="C5" s="37">
        <f aca="true" t="shared" si="0" ref="C5:C12">ABS(415-B5)</f>
        <v>285</v>
      </c>
      <c r="D5" s="35" t="s">
        <v>33</v>
      </c>
      <c r="E5" s="43">
        <v>23</v>
      </c>
      <c r="F5" s="43">
        <f aca="true" t="shared" si="1" ref="F5:F12">ABS(20-E5)</f>
        <v>3</v>
      </c>
    </row>
    <row r="6" spans="1:6" ht="12.75">
      <c r="A6" s="41" t="s">
        <v>34</v>
      </c>
      <c r="B6" s="40">
        <v>630</v>
      </c>
      <c r="C6" s="41">
        <f t="shared" si="0"/>
        <v>215</v>
      </c>
      <c r="D6" s="34" t="s">
        <v>36</v>
      </c>
      <c r="E6" s="37">
        <v>15</v>
      </c>
      <c r="F6" s="37">
        <f t="shared" si="1"/>
        <v>5</v>
      </c>
    </row>
    <row r="7" spans="1:11" ht="12.75">
      <c r="A7" s="39" t="s">
        <v>37</v>
      </c>
      <c r="B7" s="40">
        <v>570</v>
      </c>
      <c r="C7" s="41">
        <f t="shared" si="0"/>
        <v>155</v>
      </c>
      <c r="D7" s="37" t="s">
        <v>34</v>
      </c>
      <c r="E7" s="37">
        <v>26</v>
      </c>
      <c r="F7" s="37">
        <f t="shared" si="1"/>
        <v>6</v>
      </c>
      <c r="K7" s="29"/>
    </row>
    <row r="8" spans="1:11" ht="12.75">
      <c r="A8" s="41" t="s">
        <v>31</v>
      </c>
      <c r="B8" s="40">
        <v>540</v>
      </c>
      <c r="C8" s="41">
        <f t="shared" si="0"/>
        <v>125</v>
      </c>
      <c r="D8" s="34" t="s">
        <v>37</v>
      </c>
      <c r="E8" s="37">
        <v>27</v>
      </c>
      <c r="F8" s="37">
        <f t="shared" si="1"/>
        <v>7</v>
      </c>
      <c r="K8" s="29"/>
    </row>
    <row r="9" spans="1:11" ht="12.75">
      <c r="A9" s="39" t="s">
        <v>33</v>
      </c>
      <c r="B9" s="40">
        <v>474</v>
      </c>
      <c r="C9" s="41">
        <f t="shared" si="0"/>
        <v>59</v>
      </c>
      <c r="D9" s="37" t="s">
        <v>31</v>
      </c>
      <c r="E9" s="37">
        <v>6</v>
      </c>
      <c r="F9" s="37">
        <f t="shared" si="1"/>
        <v>14</v>
      </c>
      <c r="K9" s="29"/>
    </row>
    <row r="10" spans="1:11" ht="12.75">
      <c r="A10" s="41" t="s">
        <v>38</v>
      </c>
      <c r="B10" s="40">
        <v>360</v>
      </c>
      <c r="C10" s="41">
        <f t="shared" si="0"/>
        <v>55</v>
      </c>
      <c r="D10" s="37" t="s">
        <v>38</v>
      </c>
      <c r="E10" s="37">
        <v>6</v>
      </c>
      <c r="F10" s="37">
        <f t="shared" si="1"/>
        <v>14</v>
      </c>
      <c r="K10" s="29"/>
    </row>
    <row r="11" spans="1:11" ht="12.75">
      <c r="A11" s="39" t="s">
        <v>35</v>
      </c>
      <c r="B11" s="42">
        <v>365</v>
      </c>
      <c r="C11" s="41">
        <f t="shared" si="0"/>
        <v>50</v>
      </c>
      <c r="D11" s="34" t="s">
        <v>35</v>
      </c>
      <c r="E11" s="37">
        <v>1</v>
      </c>
      <c r="F11" s="37">
        <f t="shared" si="1"/>
        <v>19</v>
      </c>
      <c r="K11" s="29"/>
    </row>
    <row r="12" spans="1:11" ht="12.75">
      <c r="A12" s="35" t="s">
        <v>36</v>
      </c>
      <c r="B12" s="36">
        <v>420</v>
      </c>
      <c r="C12" s="43">
        <f t="shared" si="0"/>
        <v>5</v>
      </c>
      <c r="D12" s="34" t="s">
        <v>39</v>
      </c>
      <c r="E12" s="37">
        <v>0</v>
      </c>
      <c r="F12" s="37">
        <f t="shared" si="1"/>
        <v>20</v>
      </c>
      <c r="K12" s="29"/>
    </row>
    <row r="13" spans="1:6" ht="12.75" customHeight="1">
      <c r="A13" s="93" t="s">
        <v>23</v>
      </c>
      <c r="B13" s="94"/>
      <c r="C13" s="94"/>
      <c r="D13" s="94"/>
      <c r="E13" s="94"/>
      <c r="F13" s="95"/>
    </row>
    <row r="14" spans="1:6" ht="12.75">
      <c r="A14" s="78" t="s">
        <v>25</v>
      </c>
      <c r="B14" s="79"/>
      <c r="C14" s="80"/>
      <c r="D14" s="78" t="s">
        <v>26</v>
      </c>
      <c r="E14" s="79"/>
      <c r="F14" s="80"/>
    </row>
    <row r="15" spans="1:6" ht="12.75">
      <c r="A15" s="81"/>
      <c r="B15" s="82"/>
      <c r="C15" s="83"/>
      <c r="D15" s="81"/>
      <c r="E15" s="82"/>
      <c r="F15" s="83"/>
    </row>
    <row r="16" spans="1:6" ht="12.75">
      <c r="A16" s="84" t="s">
        <v>41</v>
      </c>
      <c r="B16" s="85"/>
      <c r="C16" s="86"/>
      <c r="D16" s="84" t="s">
        <v>40</v>
      </c>
      <c r="E16" s="85"/>
      <c r="F16" s="86"/>
    </row>
    <row r="17" spans="1:6" ht="39.75" customHeight="1">
      <c r="A17" s="87"/>
      <c r="B17" s="88"/>
      <c r="C17" s="89"/>
      <c r="D17" s="87"/>
      <c r="E17" s="88"/>
      <c r="F17" s="89"/>
    </row>
    <row r="18" spans="1:6" ht="12.75">
      <c r="A18" s="90" t="s">
        <v>24</v>
      </c>
      <c r="B18" s="90"/>
      <c r="C18" s="90"/>
      <c r="D18" s="90"/>
      <c r="E18" s="90"/>
      <c r="F18" s="90"/>
    </row>
    <row r="19" spans="1:6" ht="12.75">
      <c r="A19" s="91">
        <v>44543</v>
      </c>
      <c r="B19" s="92"/>
      <c r="C19" s="92"/>
      <c r="D19" s="91">
        <v>44543</v>
      </c>
      <c r="E19" s="92"/>
      <c r="F19" s="92"/>
    </row>
    <row r="20" spans="1:6" ht="12.75">
      <c r="A20" s="92" t="s">
        <v>18</v>
      </c>
      <c r="B20" s="92"/>
      <c r="C20" s="92"/>
      <c r="D20" s="92" t="s">
        <v>19</v>
      </c>
      <c r="E20" s="92"/>
      <c r="F20" s="92"/>
    </row>
    <row r="21" spans="1:6" ht="12.75">
      <c r="A21" s="50" t="s">
        <v>47</v>
      </c>
      <c r="B21" s="51">
        <v>3</v>
      </c>
      <c r="C21" s="52">
        <f aca="true" t="shared" si="2" ref="C21:C34">ABS(3-B21)</f>
        <v>0</v>
      </c>
      <c r="D21" s="31" t="s">
        <v>32</v>
      </c>
      <c r="E21" s="31" t="s">
        <v>21</v>
      </c>
      <c r="F21" s="31" t="s">
        <v>22</v>
      </c>
    </row>
    <row r="22" spans="1:6" ht="12.75">
      <c r="A22" s="34" t="s">
        <v>35</v>
      </c>
      <c r="B22" s="42">
        <v>4</v>
      </c>
      <c r="C22" s="37">
        <f t="shared" si="2"/>
        <v>1</v>
      </c>
      <c r="D22" s="50" t="s">
        <v>46</v>
      </c>
      <c r="E22" s="50">
        <v>67</v>
      </c>
      <c r="F22" s="50">
        <f aca="true" t="shared" si="3" ref="F22:F35">ABS(57-E22)</f>
        <v>10</v>
      </c>
    </row>
    <row r="23" spans="1:6" ht="12.75">
      <c r="A23" s="34" t="s">
        <v>49</v>
      </c>
      <c r="B23" s="42">
        <v>2</v>
      </c>
      <c r="C23" s="37">
        <f t="shared" si="2"/>
        <v>1</v>
      </c>
      <c r="D23" s="37" t="s">
        <v>47</v>
      </c>
      <c r="E23" s="37">
        <v>75</v>
      </c>
      <c r="F23" s="37">
        <f t="shared" si="3"/>
        <v>18</v>
      </c>
    </row>
    <row r="24" spans="1:6" ht="12.75">
      <c r="A24" s="34" t="s">
        <v>44</v>
      </c>
      <c r="B24" s="42">
        <v>6</v>
      </c>
      <c r="C24" s="37">
        <f t="shared" si="2"/>
        <v>3</v>
      </c>
      <c r="D24" s="34" t="s">
        <v>33</v>
      </c>
      <c r="E24" s="37">
        <v>32</v>
      </c>
      <c r="F24" s="37">
        <f t="shared" si="3"/>
        <v>25</v>
      </c>
    </row>
    <row r="25" spans="1:6" ht="12.75">
      <c r="A25" s="37" t="s">
        <v>48</v>
      </c>
      <c r="B25" s="40">
        <v>7</v>
      </c>
      <c r="C25" s="37">
        <f t="shared" si="2"/>
        <v>4</v>
      </c>
      <c r="D25" s="34" t="s">
        <v>53</v>
      </c>
      <c r="E25" s="37">
        <v>30</v>
      </c>
      <c r="F25" s="37">
        <f t="shared" si="3"/>
        <v>27</v>
      </c>
    </row>
    <row r="26" spans="1:6" ht="12.75">
      <c r="A26" s="34" t="s">
        <v>51</v>
      </c>
      <c r="B26" s="36">
        <v>7</v>
      </c>
      <c r="C26" s="37">
        <f t="shared" si="2"/>
        <v>4</v>
      </c>
      <c r="D26" s="34" t="s">
        <v>37</v>
      </c>
      <c r="E26" s="37">
        <v>27</v>
      </c>
      <c r="F26" s="37">
        <f t="shared" si="3"/>
        <v>30</v>
      </c>
    </row>
    <row r="27" spans="1:6" ht="12.75">
      <c r="A27" s="34" t="s">
        <v>45</v>
      </c>
      <c r="B27" s="42">
        <v>8.2</v>
      </c>
      <c r="C27" s="37">
        <f t="shared" si="2"/>
        <v>5.199999999999999</v>
      </c>
      <c r="D27" s="34" t="s">
        <v>51</v>
      </c>
      <c r="E27" s="37">
        <v>25</v>
      </c>
      <c r="F27" s="37">
        <f t="shared" si="3"/>
        <v>32</v>
      </c>
    </row>
    <row r="28" spans="1:6" ht="12.75">
      <c r="A28" s="34" t="s">
        <v>33</v>
      </c>
      <c r="B28" s="40">
        <v>9</v>
      </c>
      <c r="C28" s="37">
        <f t="shared" si="2"/>
        <v>6</v>
      </c>
      <c r="D28" s="34" t="s">
        <v>45</v>
      </c>
      <c r="E28" s="37">
        <v>89</v>
      </c>
      <c r="F28" s="37">
        <f t="shared" si="3"/>
        <v>32</v>
      </c>
    </row>
    <row r="29" spans="1:6" ht="12.75">
      <c r="A29" s="34" t="s">
        <v>52</v>
      </c>
      <c r="B29" s="42">
        <v>10</v>
      </c>
      <c r="C29" s="37">
        <f t="shared" si="2"/>
        <v>7</v>
      </c>
      <c r="D29" s="37" t="s">
        <v>31</v>
      </c>
      <c r="E29" s="37">
        <v>24</v>
      </c>
      <c r="F29" s="37">
        <f t="shared" si="3"/>
        <v>33</v>
      </c>
    </row>
    <row r="30" spans="1:6" ht="12.75">
      <c r="A30" s="37" t="s">
        <v>31</v>
      </c>
      <c r="B30" s="40">
        <v>12</v>
      </c>
      <c r="C30" s="37">
        <f t="shared" si="2"/>
        <v>9</v>
      </c>
      <c r="D30" s="34" t="s">
        <v>35</v>
      </c>
      <c r="E30" s="37">
        <v>22</v>
      </c>
      <c r="F30" s="37">
        <f t="shared" si="3"/>
        <v>35</v>
      </c>
    </row>
    <row r="31" spans="1:6" ht="12.75">
      <c r="A31" s="34" t="s">
        <v>53</v>
      </c>
      <c r="B31" s="42">
        <v>12</v>
      </c>
      <c r="C31" s="37">
        <f t="shared" si="2"/>
        <v>9</v>
      </c>
      <c r="D31" s="34" t="s">
        <v>52</v>
      </c>
      <c r="E31" s="37">
        <v>20</v>
      </c>
      <c r="F31" s="37">
        <f t="shared" si="3"/>
        <v>37</v>
      </c>
    </row>
    <row r="32" spans="1:6" ht="12.75">
      <c r="A32" s="34" t="s">
        <v>50</v>
      </c>
      <c r="B32" s="42">
        <v>23</v>
      </c>
      <c r="C32" s="37">
        <f t="shared" si="2"/>
        <v>20</v>
      </c>
      <c r="D32" s="37" t="s">
        <v>48</v>
      </c>
      <c r="E32" s="37">
        <v>18</v>
      </c>
      <c r="F32" s="37">
        <f t="shared" si="3"/>
        <v>39</v>
      </c>
    </row>
    <row r="33" spans="1:6" ht="12.75">
      <c r="A33" s="34" t="s">
        <v>37</v>
      </c>
      <c r="B33" s="40">
        <v>28</v>
      </c>
      <c r="C33" s="37">
        <f t="shared" si="2"/>
        <v>25</v>
      </c>
      <c r="D33" s="34" t="s">
        <v>49</v>
      </c>
      <c r="E33" s="37">
        <v>14</v>
      </c>
      <c r="F33" s="37">
        <f t="shared" si="3"/>
        <v>43</v>
      </c>
    </row>
    <row r="34" spans="1:6" ht="12.75">
      <c r="A34" s="34" t="s">
        <v>46</v>
      </c>
      <c r="B34" s="44">
        <v>46</v>
      </c>
      <c r="C34" s="37">
        <f t="shared" si="2"/>
        <v>43</v>
      </c>
      <c r="D34" s="34" t="s">
        <v>50</v>
      </c>
      <c r="E34" s="37">
        <v>12</v>
      </c>
      <c r="F34" s="37">
        <f t="shared" si="3"/>
        <v>45</v>
      </c>
    </row>
    <row r="35" spans="1:6" ht="12.75">
      <c r="A35" s="3" t="s">
        <v>32</v>
      </c>
      <c r="B35" s="3"/>
      <c r="C35" s="3" t="s">
        <v>22</v>
      </c>
      <c r="D35" s="34" t="s">
        <v>44</v>
      </c>
      <c r="E35" s="37">
        <v>950</v>
      </c>
      <c r="F35" s="37">
        <f t="shared" si="3"/>
        <v>893</v>
      </c>
    </row>
    <row r="36" spans="1:6" ht="12.75">
      <c r="A36" s="93" t="s">
        <v>23</v>
      </c>
      <c r="B36" s="94"/>
      <c r="C36" s="94"/>
      <c r="D36" s="94"/>
      <c r="E36" s="94"/>
      <c r="F36" s="95"/>
    </row>
    <row r="37" spans="1:6" ht="12.75">
      <c r="A37" s="78" t="s">
        <v>25</v>
      </c>
      <c r="B37" s="79"/>
      <c r="C37" s="80"/>
      <c r="D37" s="78" t="s">
        <v>26</v>
      </c>
      <c r="E37" s="79"/>
      <c r="F37" s="80"/>
    </row>
    <row r="38" spans="1:6" ht="12.75">
      <c r="A38" s="81"/>
      <c r="B38" s="82"/>
      <c r="C38" s="83"/>
      <c r="D38" s="81"/>
      <c r="E38" s="82"/>
      <c r="F38" s="83"/>
    </row>
    <row r="39" spans="1:6" ht="12.75">
      <c r="A39" s="84" t="s">
        <v>55</v>
      </c>
      <c r="B39" s="85"/>
      <c r="C39" s="86"/>
      <c r="D39" s="84" t="s">
        <v>54</v>
      </c>
      <c r="E39" s="85"/>
      <c r="F39" s="86"/>
    </row>
    <row r="40" spans="1:6" ht="12.75">
      <c r="A40" s="87"/>
      <c r="B40" s="88"/>
      <c r="C40" s="89"/>
      <c r="D40" s="87"/>
      <c r="E40" s="88"/>
      <c r="F40" s="89"/>
    </row>
    <row r="41" spans="1:6" ht="12.75">
      <c r="A41" s="90" t="s">
        <v>24</v>
      </c>
      <c r="B41" s="90"/>
      <c r="C41" s="90"/>
      <c r="D41" s="90"/>
      <c r="E41" s="90"/>
      <c r="F41" s="90"/>
    </row>
    <row r="42" spans="1:6" ht="12.75">
      <c r="A42" s="91">
        <v>44571</v>
      </c>
      <c r="B42" s="92"/>
      <c r="C42" s="92"/>
      <c r="D42" s="91">
        <v>44571</v>
      </c>
      <c r="E42" s="92"/>
      <c r="F42" s="92"/>
    </row>
    <row r="43" spans="1:6" ht="12.75">
      <c r="A43" s="92" t="s">
        <v>18</v>
      </c>
      <c r="B43" s="92"/>
      <c r="C43" s="92"/>
      <c r="D43" s="92" t="s">
        <v>19</v>
      </c>
      <c r="E43" s="92"/>
      <c r="F43" s="92"/>
    </row>
    <row r="44" spans="1:6" ht="12.75">
      <c r="A44" s="31" t="s">
        <v>32</v>
      </c>
      <c r="B44" s="31" t="s">
        <v>21</v>
      </c>
      <c r="C44" s="31" t="s">
        <v>22</v>
      </c>
      <c r="D44" s="31" t="s">
        <v>32</v>
      </c>
      <c r="E44" s="31" t="s">
        <v>21</v>
      </c>
      <c r="F44" s="31" t="s">
        <v>22</v>
      </c>
    </row>
    <row r="45" spans="1:6" ht="12.75">
      <c r="A45" s="34" t="s">
        <v>46</v>
      </c>
      <c r="B45" s="54">
        <v>28</v>
      </c>
      <c r="C45" s="37">
        <f aca="true" t="shared" si="4" ref="C45:C50">ABS(31-B45)</f>
        <v>3</v>
      </c>
      <c r="D45" s="34" t="s">
        <v>62</v>
      </c>
      <c r="E45" s="37">
        <v>2738</v>
      </c>
      <c r="F45" s="55">
        <f aca="true" t="shared" si="5" ref="F45:F50">ABS(2915-E45)</f>
        <v>177</v>
      </c>
    </row>
    <row r="46" spans="1:6" ht="12.75">
      <c r="A46" s="34" t="s">
        <v>62</v>
      </c>
      <c r="B46" s="54">
        <v>17</v>
      </c>
      <c r="C46" s="37">
        <f t="shared" si="4"/>
        <v>14</v>
      </c>
      <c r="D46" s="34" t="s">
        <v>65</v>
      </c>
      <c r="E46" s="37">
        <v>840</v>
      </c>
      <c r="F46" s="55">
        <f t="shared" si="5"/>
        <v>2075</v>
      </c>
    </row>
    <row r="47" spans="1:6" ht="12.75">
      <c r="A47" s="37" t="s">
        <v>64</v>
      </c>
      <c r="B47" s="44">
        <v>12.2</v>
      </c>
      <c r="C47" s="37">
        <f t="shared" si="4"/>
        <v>18.8</v>
      </c>
      <c r="D47" s="34" t="s">
        <v>37</v>
      </c>
      <c r="E47" s="37">
        <v>620</v>
      </c>
      <c r="F47" s="55">
        <f t="shared" si="5"/>
        <v>2295</v>
      </c>
    </row>
    <row r="48" spans="1:6" ht="12.75">
      <c r="A48" s="34" t="s">
        <v>37</v>
      </c>
      <c r="B48" s="44">
        <v>52</v>
      </c>
      <c r="C48" s="37">
        <f t="shared" si="4"/>
        <v>21</v>
      </c>
      <c r="D48" s="34" t="s">
        <v>63</v>
      </c>
      <c r="E48" s="37">
        <v>450</v>
      </c>
      <c r="F48" s="55">
        <f t="shared" si="5"/>
        <v>2465</v>
      </c>
    </row>
    <row r="49" spans="1:6" ht="12.75">
      <c r="A49" s="34" t="s">
        <v>63</v>
      </c>
      <c r="B49" s="54">
        <v>8</v>
      </c>
      <c r="C49" s="37">
        <f t="shared" si="4"/>
        <v>23</v>
      </c>
      <c r="D49" s="34" t="s">
        <v>46</v>
      </c>
      <c r="E49" s="55">
        <v>426</v>
      </c>
      <c r="F49" s="55">
        <f t="shared" si="5"/>
        <v>2489</v>
      </c>
    </row>
    <row r="50" spans="1:6" ht="12.75">
      <c r="A50" s="34" t="s">
        <v>65</v>
      </c>
      <c r="B50" s="54">
        <v>84</v>
      </c>
      <c r="C50" s="37">
        <f t="shared" si="4"/>
        <v>53</v>
      </c>
      <c r="D50" s="37" t="s">
        <v>64</v>
      </c>
      <c r="E50" s="37">
        <v>158</v>
      </c>
      <c r="F50" s="55">
        <f t="shared" si="5"/>
        <v>2757</v>
      </c>
    </row>
    <row r="51" spans="1:6" ht="12.75">
      <c r="A51" s="34"/>
      <c r="B51" s="40"/>
      <c r="C51" s="37"/>
      <c r="D51" s="34"/>
      <c r="E51" s="37"/>
      <c r="F51" s="37"/>
    </row>
    <row r="52" spans="1:6" ht="12.75">
      <c r="A52" s="34"/>
      <c r="B52" s="42"/>
      <c r="C52" s="37"/>
      <c r="D52" s="37"/>
      <c r="E52" s="37"/>
      <c r="F52" s="37"/>
    </row>
    <row r="53" spans="1:6" ht="12.75">
      <c r="A53" s="37"/>
      <c r="B53" s="40"/>
      <c r="C53" s="37"/>
      <c r="D53" s="34"/>
      <c r="E53" s="37"/>
      <c r="F53" s="37"/>
    </row>
    <row r="54" spans="1:6" ht="12.75">
      <c r="A54" s="34"/>
      <c r="B54" s="42"/>
      <c r="C54" s="37"/>
      <c r="D54" s="34"/>
      <c r="E54" s="37"/>
      <c r="F54" s="37"/>
    </row>
    <row r="55" spans="1:6" ht="12.75">
      <c r="A55" s="34"/>
      <c r="B55" s="42"/>
      <c r="C55" s="37"/>
      <c r="D55" s="37"/>
      <c r="E55" s="37"/>
      <c r="F55" s="37"/>
    </row>
    <row r="56" spans="1:6" ht="12.75">
      <c r="A56" s="34"/>
      <c r="B56" s="40"/>
      <c r="C56" s="37"/>
      <c r="D56" s="34"/>
      <c r="E56" s="37"/>
      <c r="F56" s="37"/>
    </row>
    <row r="57" spans="1:6" ht="12.75">
      <c r="A57" s="34"/>
      <c r="B57" s="44"/>
      <c r="C57" s="37"/>
      <c r="D57" s="34"/>
      <c r="E57" s="37"/>
      <c r="F57" s="37"/>
    </row>
    <row r="58" spans="1:6" ht="12.75">
      <c r="A58" s="3"/>
      <c r="B58" s="3"/>
      <c r="C58" s="3"/>
      <c r="D58" s="34"/>
      <c r="E58" s="37"/>
      <c r="F58" s="37"/>
    </row>
    <row r="59" spans="1:6" ht="12.75">
      <c r="A59" s="93" t="s">
        <v>23</v>
      </c>
      <c r="B59" s="94"/>
      <c r="C59" s="94"/>
      <c r="D59" s="94"/>
      <c r="E59" s="94"/>
      <c r="F59" s="95"/>
    </row>
    <row r="60" spans="1:6" ht="12.75">
      <c r="A60" s="78" t="s">
        <v>25</v>
      </c>
      <c r="B60" s="79"/>
      <c r="C60" s="80"/>
      <c r="D60" s="78" t="s">
        <v>26</v>
      </c>
      <c r="E60" s="79"/>
      <c r="F60" s="80"/>
    </row>
    <row r="61" spans="1:6" ht="12.75">
      <c r="A61" s="81"/>
      <c r="B61" s="82"/>
      <c r="C61" s="83"/>
      <c r="D61" s="81"/>
      <c r="E61" s="82"/>
      <c r="F61" s="83"/>
    </row>
    <row r="62" spans="1:6" ht="12.75">
      <c r="A62" s="84" t="s">
        <v>67</v>
      </c>
      <c r="B62" s="85"/>
      <c r="C62" s="86"/>
      <c r="D62" s="84" t="s">
        <v>66</v>
      </c>
      <c r="E62" s="85"/>
      <c r="F62" s="86"/>
    </row>
    <row r="63" spans="1:6" ht="12.75">
      <c r="A63" s="87"/>
      <c r="B63" s="88"/>
      <c r="C63" s="89"/>
      <c r="D63" s="87"/>
      <c r="E63" s="88"/>
      <c r="F63" s="89"/>
    </row>
    <row r="64" spans="1:6" ht="12.75">
      <c r="A64" s="90" t="s">
        <v>24</v>
      </c>
      <c r="B64" s="90"/>
      <c r="C64" s="90"/>
      <c r="D64" s="90"/>
      <c r="E64" s="90"/>
      <c r="F64" s="90"/>
    </row>
    <row r="65" spans="1:6" ht="12.75">
      <c r="A65" s="91">
        <v>44578</v>
      </c>
      <c r="B65" s="92"/>
      <c r="C65" s="92"/>
      <c r="D65" s="91">
        <v>44578</v>
      </c>
      <c r="E65" s="92"/>
      <c r="F65" s="92"/>
    </row>
    <row r="66" spans="1:6" ht="12.75">
      <c r="A66" s="92" t="s">
        <v>18</v>
      </c>
      <c r="B66" s="92"/>
      <c r="C66" s="92"/>
      <c r="D66" s="92" t="s">
        <v>19</v>
      </c>
      <c r="E66" s="92"/>
      <c r="F66" s="92"/>
    </row>
    <row r="67" spans="1:6" ht="12.75">
      <c r="A67" s="31" t="s">
        <v>32</v>
      </c>
      <c r="B67" s="31" t="s">
        <v>21</v>
      </c>
      <c r="C67" s="31" t="s">
        <v>22</v>
      </c>
      <c r="D67" s="31" t="s">
        <v>32</v>
      </c>
      <c r="E67" s="31" t="s">
        <v>21</v>
      </c>
      <c r="F67" s="31" t="s">
        <v>22</v>
      </c>
    </row>
    <row r="68" spans="1:6" ht="12.75">
      <c r="A68" s="34" t="s">
        <v>31</v>
      </c>
      <c r="B68" s="42">
        <v>0.58</v>
      </c>
      <c r="C68" s="37">
        <f aca="true" t="shared" si="6" ref="C68:C78">ABS(0.46-B68)</f>
        <v>0.11999999999999994</v>
      </c>
      <c r="D68" s="34" t="s">
        <v>31</v>
      </c>
      <c r="E68" s="37">
        <v>0.17</v>
      </c>
      <c r="F68" s="55">
        <f aca="true" t="shared" si="7" ref="F68:F78">ABS(0.17-E68)</f>
        <v>0</v>
      </c>
    </row>
    <row r="69" spans="1:6" ht="12.75">
      <c r="A69" s="34" t="s">
        <v>65</v>
      </c>
      <c r="B69" s="54">
        <v>0.28</v>
      </c>
      <c r="C69" s="37">
        <f t="shared" si="6"/>
        <v>0.18</v>
      </c>
      <c r="D69" s="34" t="s">
        <v>65</v>
      </c>
      <c r="E69" s="37">
        <v>0.07</v>
      </c>
      <c r="F69" s="55">
        <f t="shared" si="7"/>
        <v>0.1</v>
      </c>
    </row>
    <row r="70" spans="1:6" ht="12.75">
      <c r="A70" s="34" t="s">
        <v>70</v>
      </c>
      <c r="B70" s="40">
        <v>0.77</v>
      </c>
      <c r="C70" s="37">
        <f t="shared" si="6"/>
        <v>0.31</v>
      </c>
      <c r="D70" s="34" t="s">
        <v>62</v>
      </c>
      <c r="E70" s="55">
        <v>0.29</v>
      </c>
      <c r="F70" s="55">
        <f t="shared" si="7"/>
        <v>0.11999999999999997</v>
      </c>
    </row>
    <row r="71" spans="1:6" ht="12.75">
      <c r="A71" s="34" t="s">
        <v>37</v>
      </c>
      <c r="B71" s="44">
        <v>0.84</v>
      </c>
      <c r="C71" s="37">
        <f t="shared" si="6"/>
        <v>0.37999999999999995</v>
      </c>
      <c r="D71" s="34" t="s">
        <v>70</v>
      </c>
      <c r="E71" s="37">
        <v>0.37</v>
      </c>
      <c r="F71" s="55">
        <f t="shared" si="7"/>
        <v>0.19999999999999998</v>
      </c>
    </row>
    <row r="72" spans="1:6" ht="12.75">
      <c r="A72" s="34" t="s">
        <v>62</v>
      </c>
      <c r="B72" s="54">
        <v>0.94</v>
      </c>
      <c r="C72" s="37">
        <f t="shared" si="6"/>
        <v>0.4799999999999999</v>
      </c>
      <c r="D72" s="37" t="s">
        <v>71</v>
      </c>
      <c r="E72" s="37">
        <v>0.47</v>
      </c>
      <c r="F72" s="55">
        <f t="shared" si="7"/>
        <v>0.29999999999999993</v>
      </c>
    </row>
    <row r="73" spans="1:6" ht="12.75">
      <c r="A73" s="37" t="s">
        <v>71</v>
      </c>
      <c r="B73" s="40">
        <v>1.31</v>
      </c>
      <c r="C73" s="37">
        <f t="shared" si="6"/>
        <v>0.8500000000000001</v>
      </c>
      <c r="D73" s="34" t="s">
        <v>46</v>
      </c>
      <c r="E73" s="37">
        <v>0.49</v>
      </c>
      <c r="F73" s="55">
        <f t="shared" si="7"/>
        <v>0.31999999999999995</v>
      </c>
    </row>
    <row r="74" spans="1:6" ht="12.75">
      <c r="A74" s="34" t="s">
        <v>72</v>
      </c>
      <c r="B74" s="42">
        <v>3.23</v>
      </c>
      <c r="C74" s="37">
        <f t="shared" si="6"/>
        <v>2.77</v>
      </c>
      <c r="D74" s="34" t="s">
        <v>37</v>
      </c>
      <c r="E74" s="37">
        <v>0.58</v>
      </c>
      <c r="F74" s="55">
        <f t="shared" si="7"/>
        <v>0.4099999999999999</v>
      </c>
    </row>
    <row r="75" spans="1:6" ht="12.75">
      <c r="A75" s="37" t="s">
        <v>73</v>
      </c>
      <c r="B75" s="44">
        <v>3.5</v>
      </c>
      <c r="C75" s="37">
        <f t="shared" si="6"/>
        <v>3.04</v>
      </c>
      <c r="D75" s="34" t="s">
        <v>72</v>
      </c>
      <c r="E75" s="37">
        <v>1</v>
      </c>
      <c r="F75" s="55">
        <f t="shared" si="7"/>
        <v>0.83</v>
      </c>
    </row>
    <row r="76" spans="1:6" ht="12.75">
      <c r="A76" s="34" t="s">
        <v>74</v>
      </c>
      <c r="B76" s="42">
        <v>5.2</v>
      </c>
      <c r="C76" s="37">
        <f t="shared" si="6"/>
        <v>4.74</v>
      </c>
      <c r="D76" s="34" t="s">
        <v>74</v>
      </c>
      <c r="E76" s="37">
        <v>1.58</v>
      </c>
      <c r="F76" s="55">
        <f t="shared" si="7"/>
        <v>1.4100000000000001</v>
      </c>
    </row>
    <row r="77" spans="1:6" ht="12.75">
      <c r="A77" s="34" t="s">
        <v>46</v>
      </c>
      <c r="B77" s="54">
        <v>6.39</v>
      </c>
      <c r="C77" s="37">
        <f t="shared" si="6"/>
        <v>5.93</v>
      </c>
      <c r="D77" s="34" t="s">
        <v>75</v>
      </c>
      <c r="E77" s="37">
        <v>1.59</v>
      </c>
      <c r="F77" s="55">
        <f t="shared" si="7"/>
        <v>1.4200000000000002</v>
      </c>
    </row>
    <row r="78" spans="1:6" ht="12.75">
      <c r="A78" s="34" t="s">
        <v>75</v>
      </c>
      <c r="B78" s="40">
        <v>7.4</v>
      </c>
      <c r="C78" s="37">
        <f t="shared" si="6"/>
        <v>6.94</v>
      </c>
      <c r="D78" s="37" t="s">
        <v>73</v>
      </c>
      <c r="E78" s="37">
        <v>1.7</v>
      </c>
      <c r="F78" s="55">
        <f t="shared" si="7"/>
        <v>1.53</v>
      </c>
    </row>
    <row r="79" spans="1:6" ht="12.75">
      <c r="A79" s="34"/>
      <c r="B79" s="54"/>
      <c r="C79" s="37"/>
      <c r="D79" s="34"/>
      <c r="E79" s="37"/>
      <c r="F79" s="37"/>
    </row>
    <row r="80" spans="1:6" ht="12.75">
      <c r="A80" s="34"/>
      <c r="B80" s="44"/>
      <c r="C80" s="37"/>
      <c r="D80" s="34"/>
      <c r="E80" s="37"/>
      <c r="F80" s="37"/>
    </row>
    <row r="81" spans="1:6" ht="12.75">
      <c r="A81" s="3"/>
      <c r="B81" s="3"/>
      <c r="C81" s="3"/>
      <c r="D81" s="34"/>
      <c r="E81" s="37"/>
      <c r="F81" s="37"/>
    </row>
    <row r="82" spans="1:6" ht="12.75">
      <c r="A82" s="93" t="s">
        <v>23</v>
      </c>
      <c r="B82" s="94"/>
      <c r="C82" s="94"/>
      <c r="D82" s="94"/>
      <c r="E82" s="94"/>
      <c r="F82" s="95"/>
    </row>
    <row r="83" spans="1:6" ht="12.75">
      <c r="A83" s="78" t="s">
        <v>25</v>
      </c>
      <c r="B83" s="79"/>
      <c r="C83" s="80"/>
      <c r="D83" s="78" t="s">
        <v>26</v>
      </c>
      <c r="E83" s="79"/>
      <c r="F83" s="80"/>
    </row>
    <row r="84" spans="1:6" ht="12.75">
      <c r="A84" s="81"/>
      <c r="B84" s="82"/>
      <c r="C84" s="83"/>
      <c r="D84" s="81"/>
      <c r="E84" s="82"/>
      <c r="F84" s="83"/>
    </row>
    <row r="85" spans="1:6" ht="12.75">
      <c r="A85" s="84" t="s">
        <v>77</v>
      </c>
      <c r="B85" s="85"/>
      <c r="C85" s="86"/>
      <c r="D85" s="84" t="s">
        <v>76</v>
      </c>
      <c r="E85" s="85"/>
      <c r="F85" s="86"/>
    </row>
    <row r="86" spans="1:6" ht="12.75">
      <c r="A86" s="87"/>
      <c r="B86" s="88"/>
      <c r="C86" s="89"/>
      <c r="D86" s="87"/>
      <c r="E86" s="88"/>
      <c r="F86" s="89"/>
    </row>
    <row r="87" spans="1:6" ht="12.75">
      <c r="A87" s="90" t="s">
        <v>24</v>
      </c>
      <c r="B87" s="90"/>
      <c r="C87" s="90"/>
      <c r="D87" s="90"/>
      <c r="E87" s="90"/>
      <c r="F87" s="90"/>
    </row>
    <row r="88" spans="1:6" ht="12.75">
      <c r="A88" s="91">
        <v>44585</v>
      </c>
      <c r="B88" s="92"/>
      <c r="C88" s="92"/>
      <c r="D88" s="91">
        <v>44585</v>
      </c>
      <c r="E88" s="92"/>
      <c r="F88" s="92"/>
    </row>
    <row r="89" spans="1:6" ht="12.75">
      <c r="A89" s="92" t="s">
        <v>18</v>
      </c>
      <c r="B89" s="92"/>
      <c r="C89" s="92"/>
      <c r="D89" s="92" t="s">
        <v>19</v>
      </c>
      <c r="E89" s="92"/>
      <c r="F89" s="92"/>
    </row>
    <row r="90" spans="1:6" ht="12.75">
      <c r="A90" s="31" t="s">
        <v>32</v>
      </c>
      <c r="B90" s="31" t="s">
        <v>21</v>
      </c>
      <c r="C90" s="31" t="s">
        <v>22</v>
      </c>
      <c r="D90" s="31" t="s">
        <v>32</v>
      </c>
      <c r="E90" s="31" t="s">
        <v>21</v>
      </c>
      <c r="F90" s="31" t="s">
        <v>22</v>
      </c>
    </row>
    <row r="91" spans="1:6" ht="12.75">
      <c r="A91" s="34" t="s">
        <v>37</v>
      </c>
      <c r="B91" s="44">
        <v>168</v>
      </c>
      <c r="C91" s="37">
        <f>ABS(159-B91)</f>
        <v>9</v>
      </c>
      <c r="D91" s="34" t="s">
        <v>31</v>
      </c>
      <c r="E91" s="37">
        <v>1771</v>
      </c>
      <c r="F91" s="55">
        <f>ABS(1771-E91)</f>
        <v>0</v>
      </c>
    </row>
    <row r="92" spans="1:6" ht="12.75">
      <c r="A92" s="34" t="s">
        <v>31</v>
      </c>
      <c r="B92" s="42">
        <v>204</v>
      </c>
      <c r="C92" s="37">
        <f>ABS(159-B92)</f>
        <v>45</v>
      </c>
      <c r="D92" s="34" t="s">
        <v>79</v>
      </c>
      <c r="E92" s="37">
        <v>1771</v>
      </c>
      <c r="F92" s="55">
        <f>ABS(1771-E92)</f>
        <v>0</v>
      </c>
    </row>
    <row r="93" spans="1:6" ht="12.75">
      <c r="A93" s="34" t="s">
        <v>62</v>
      </c>
      <c r="B93" s="54">
        <v>104</v>
      </c>
      <c r="C93" s="37">
        <f>ABS(159-B93)</f>
        <v>55</v>
      </c>
      <c r="D93" s="37" t="s">
        <v>81</v>
      </c>
      <c r="E93" s="37">
        <v>1771</v>
      </c>
      <c r="F93" s="55">
        <f>ABS(1771-E93)</f>
        <v>0</v>
      </c>
    </row>
    <row r="94" spans="1:6" ht="12.75">
      <c r="A94" s="34" t="s">
        <v>70</v>
      </c>
      <c r="B94" s="40">
        <v>68</v>
      </c>
      <c r="C94" s="37">
        <f>ABS(159-B94)</f>
        <v>91</v>
      </c>
      <c r="D94" s="34" t="s">
        <v>46</v>
      </c>
      <c r="E94" s="37">
        <v>1772</v>
      </c>
      <c r="F94" s="55">
        <f>ABS(1771-E94)</f>
        <v>1</v>
      </c>
    </row>
    <row r="95" spans="1:6" ht="12.75">
      <c r="A95" s="37" t="s">
        <v>81</v>
      </c>
      <c r="B95" s="40">
        <v>65</v>
      </c>
      <c r="C95" s="37">
        <f>ABS(159-B95)</f>
        <v>94</v>
      </c>
      <c r="D95" s="34" t="s">
        <v>65</v>
      </c>
      <c r="E95" s="37">
        <v>1849</v>
      </c>
      <c r="F95" s="55">
        <f>ABS(1771-E95)</f>
        <v>78</v>
      </c>
    </row>
    <row r="96" spans="1:6" ht="12.75">
      <c r="A96" s="34" t="s">
        <v>65</v>
      </c>
      <c r="B96" s="54">
        <v>21</v>
      </c>
      <c r="C96" s="37">
        <f>ABS(159-B96)</f>
        <v>138</v>
      </c>
      <c r="D96" s="34" t="s">
        <v>75</v>
      </c>
      <c r="E96" s="37">
        <v>1852</v>
      </c>
      <c r="F96" s="55">
        <f>ABS(1771-E96)</f>
        <v>81</v>
      </c>
    </row>
    <row r="97" spans="1:6" ht="12.75">
      <c r="A97" s="34" t="s">
        <v>46</v>
      </c>
      <c r="B97" s="54">
        <v>14</v>
      </c>
      <c r="C97" s="37">
        <f>ABS(159-B97)</f>
        <v>145</v>
      </c>
      <c r="D97" s="34" t="s">
        <v>37</v>
      </c>
      <c r="E97" s="37">
        <v>1875</v>
      </c>
      <c r="F97" s="55">
        <f>ABS(1771-E97)</f>
        <v>104</v>
      </c>
    </row>
    <row r="98" spans="1:6" ht="12.75">
      <c r="A98" s="34" t="s">
        <v>75</v>
      </c>
      <c r="B98" s="40">
        <v>7</v>
      </c>
      <c r="C98" s="37">
        <f>ABS(159-B98)</f>
        <v>152</v>
      </c>
      <c r="D98" s="34" t="s">
        <v>62</v>
      </c>
      <c r="E98" s="37">
        <v>1934</v>
      </c>
      <c r="F98" s="55">
        <f>ABS(1771-E98)</f>
        <v>163</v>
      </c>
    </row>
    <row r="99" spans="1:6" ht="12.75">
      <c r="A99" s="34" t="s">
        <v>79</v>
      </c>
      <c r="B99" s="42">
        <v>0</v>
      </c>
      <c r="C99" s="37">
        <f>ABS(159-B99)</f>
        <v>159</v>
      </c>
      <c r="D99" s="34" t="s">
        <v>70</v>
      </c>
      <c r="E99" s="55">
        <v>1949</v>
      </c>
      <c r="F99" s="55">
        <f>ABS(1771-E99)</f>
        <v>178</v>
      </c>
    </row>
    <row r="100" spans="1:6" ht="12.75">
      <c r="A100" s="34"/>
      <c r="B100" s="42"/>
      <c r="C100" s="37"/>
      <c r="D100" s="34"/>
      <c r="E100" s="37"/>
      <c r="F100" s="55"/>
    </row>
    <row r="101" spans="1:6" ht="12.75">
      <c r="A101" s="37"/>
      <c r="B101" s="44"/>
      <c r="C101" s="37"/>
      <c r="D101" s="37"/>
      <c r="E101" s="37"/>
      <c r="F101" s="55"/>
    </row>
    <row r="102" spans="1:6" ht="12.75">
      <c r="A102" s="34"/>
      <c r="B102" s="54"/>
      <c r="C102" s="37"/>
      <c r="D102" s="34"/>
      <c r="E102" s="37"/>
      <c r="F102" s="37"/>
    </row>
    <row r="103" spans="1:6" ht="12.75">
      <c r="A103" s="34"/>
      <c r="B103" s="44"/>
      <c r="C103" s="37"/>
      <c r="D103" s="34"/>
      <c r="E103" s="37"/>
      <c r="F103" s="37"/>
    </row>
    <row r="104" spans="1:6" ht="12.75">
      <c r="A104" s="3"/>
      <c r="B104" s="3"/>
      <c r="C104" s="3"/>
      <c r="D104" s="34"/>
      <c r="E104" s="37"/>
      <c r="F104" s="37"/>
    </row>
    <row r="105" spans="1:6" ht="12.75">
      <c r="A105" s="93" t="s">
        <v>23</v>
      </c>
      <c r="B105" s="94"/>
      <c r="C105" s="94"/>
      <c r="D105" s="94"/>
      <c r="E105" s="94"/>
      <c r="F105" s="95"/>
    </row>
    <row r="106" spans="1:6" ht="12.75">
      <c r="A106" s="78" t="s">
        <v>25</v>
      </c>
      <c r="B106" s="79"/>
      <c r="C106" s="80"/>
      <c r="D106" s="78" t="s">
        <v>26</v>
      </c>
      <c r="E106" s="79"/>
      <c r="F106" s="80"/>
    </row>
    <row r="107" spans="1:6" ht="12.75">
      <c r="A107" s="81"/>
      <c r="B107" s="82"/>
      <c r="C107" s="83"/>
      <c r="D107" s="81"/>
      <c r="E107" s="82"/>
      <c r="F107" s="83"/>
    </row>
    <row r="108" spans="1:6" ht="12.75">
      <c r="A108" s="84" t="s">
        <v>83</v>
      </c>
      <c r="B108" s="85"/>
      <c r="C108" s="86"/>
      <c r="D108" s="84" t="s">
        <v>82</v>
      </c>
      <c r="E108" s="85"/>
      <c r="F108" s="86"/>
    </row>
    <row r="109" spans="1:6" ht="12.75">
      <c r="A109" s="87"/>
      <c r="B109" s="88"/>
      <c r="C109" s="89"/>
      <c r="D109" s="87"/>
      <c r="E109" s="88"/>
      <c r="F109" s="89"/>
    </row>
  </sheetData>
  <sheetProtection/>
  <mergeCells count="50">
    <mergeCell ref="A106:C107"/>
    <mergeCell ref="D106:F107"/>
    <mergeCell ref="A108:C109"/>
    <mergeCell ref="D108:F109"/>
    <mergeCell ref="A87:F87"/>
    <mergeCell ref="A88:C88"/>
    <mergeCell ref="D88:F88"/>
    <mergeCell ref="A89:C89"/>
    <mergeCell ref="D89:F89"/>
    <mergeCell ref="A105:F105"/>
    <mergeCell ref="A60:C61"/>
    <mergeCell ref="D60:F61"/>
    <mergeCell ref="A62:C63"/>
    <mergeCell ref="D62:F63"/>
    <mergeCell ref="A41:F41"/>
    <mergeCell ref="A42:C42"/>
    <mergeCell ref="D42:F42"/>
    <mergeCell ref="A43:C43"/>
    <mergeCell ref="D43:F43"/>
    <mergeCell ref="A59:F59"/>
    <mergeCell ref="A1:F1"/>
    <mergeCell ref="A2:C2"/>
    <mergeCell ref="A3:C3"/>
    <mergeCell ref="D2:F2"/>
    <mergeCell ref="A16:C17"/>
    <mergeCell ref="D16:F17"/>
    <mergeCell ref="D3:F3"/>
    <mergeCell ref="A13:F13"/>
    <mergeCell ref="A14:C15"/>
    <mergeCell ref="D14:F15"/>
    <mergeCell ref="A37:C38"/>
    <mergeCell ref="D37:F38"/>
    <mergeCell ref="A39:C40"/>
    <mergeCell ref="D39:F40"/>
    <mergeCell ref="A18:F18"/>
    <mergeCell ref="A19:C19"/>
    <mergeCell ref="D19:F19"/>
    <mergeCell ref="A20:C20"/>
    <mergeCell ref="D20:F20"/>
    <mergeCell ref="A36:F36"/>
    <mergeCell ref="A83:C84"/>
    <mergeCell ref="D83:F84"/>
    <mergeCell ref="A85:C86"/>
    <mergeCell ref="D85:F86"/>
    <mergeCell ref="A64:F64"/>
    <mergeCell ref="A65:C65"/>
    <mergeCell ref="D65:F65"/>
    <mergeCell ref="A66:C66"/>
    <mergeCell ref="D66:F66"/>
    <mergeCell ref="A82:F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2022-01-26T22:58:29Z</dcterms:modified>
  <cp:category/>
  <cp:version/>
  <cp:contentType/>
  <cp:contentStatus/>
</cp:coreProperties>
</file>