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<sst xmlns="http://schemas.openxmlformats.org/spreadsheetml/2006/main" count="120" uniqueCount="56">
  <si>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</si>
  <si>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</si>
  <si>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</si>
  <si>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</si>
  <si>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</si>
  <si>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</si>
  <si>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</si>
  <si>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</si>
  <si>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</si>
  <si>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</si>
  <si>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</si>
  <si>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</si>
  <si>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</si>
  <si>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</si>
  <si>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</si>
  <si>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</si>
  <si>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</si>
  <si>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</si>
  <si>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</si>
  <si>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</si>
  <si>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</si>
  <si>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</si>
  <si>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</si>
  <si>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</si>
  <si>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</si>
  <si>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</si>
  <si>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</si>
  <si>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</si>
  <si>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</si>
  <si>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</si>
  <si>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</si>
  <si>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</si>
  <si>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</si>
  <si>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</si>
  <si>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3 SECOND MEMEORY</t>
  </si>
  <si>
    <t>MICHELLES ANGLS</t>
  </si>
  <si>
    <t>I AM SMARTICUS</t>
  </si>
  <si>
    <t>The Rutland &amp; Derby - Monday Night Quiz - Quiz League #89</t>
  </si>
  <si>
    <t>DILTOIDS</t>
  </si>
  <si>
    <t>MEAAT GRINDES</t>
  </si>
  <si>
    <t>RATE OUR QUAILS</t>
  </si>
  <si>
    <t>TEAM SETH</t>
  </si>
  <si>
    <t>MATERIAL GIRLS</t>
  </si>
  <si>
    <t xml:space="preserve">QUIZ ON MY FACE </t>
  </si>
  <si>
    <t>MURDER DUCKS</t>
  </si>
  <si>
    <t>KELVIN HARRIS</t>
  </si>
  <si>
    <t>BRENDAN DELANDEREST</t>
  </si>
  <si>
    <t>THREE SECOND MEMORY 12 PICK N MIX</t>
  </si>
  <si>
    <t>QUIZ ON MY FACE = 1</t>
  </si>
  <si>
    <t>HOME WRECKERS</t>
  </si>
  <si>
    <t>AVLC</t>
  </si>
  <si>
    <t>WHERES ASHLEY</t>
  </si>
  <si>
    <t>MALICE</t>
  </si>
  <si>
    <t>THE PARKERS</t>
  </si>
  <si>
    <t>HOMEWRECKES = 1</t>
  </si>
  <si>
    <t xml:space="preserve"> 14 PICK N MIX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</si>
</sst>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5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68" t="s">
        <v>15</v>
      </c>
      <c r="B2" s="69"/>
      <c r="C2" s="69"/>
      <c r="D2" s="69"/>
      <c r="E2" s="69"/>
      <c r="F2" s="69"/>
      <c r="G2" s="69"/>
      <c r="H2" s="26">
        <v>2</v>
      </c>
      <c r="I2" s="26"/>
      <c r="J2" s="70"/>
      <c r="K2" s="71"/>
    </row>
    <row r="3" spans="1:11" ht="12.75" customHeight="1">
      <c r="A3" s="53" t="s">
        <v>0</v>
      </c>
      <c r="B3" s="72" t="s">
        <v>1</v>
      </c>
      <c r="C3" s="53" t="s">
        <v>16</v>
      </c>
      <c r="D3" s="42" t="s">
        <v>20</v>
      </c>
      <c r="E3" s="43"/>
      <c r="F3" s="43"/>
      <c r="G3" s="43"/>
      <c r="H3" s="43"/>
      <c r="I3" s="44"/>
      <c r="J3" s="53" t="s">
        <v>2</v>
      </c>
      <c r="K3" s="9" t="s">
        <v>13</v>
      </c>
    </row>
    <row r="4" spans="1:11" ht="12.75">
      <c r="A4" s="54"/>
      <c r="B4" s="73"/>
      <c r="C4" s="54"/>
      <c r="D4" s="2">
        <v>44599</v>
      </c>
      <c r="E4" s="2">
        <f>D4+7</f>
        <v>44606</v>
      </c>
      <c r="F4" s="45">
        <f>E4+7</f>
        <v>44613</v>
      </c>
      <c r="G4" s="2">
        <f>F4+7</f>
        <v>44620</v>
      </c>
      <c r="H4" s="2"/>
      <c r="I4" s="2"/>
      <c r="J4" s="54"/>
      <c r="K4" s="9" t="s">
        <v>14</v>
      </c>
    </row>
    <row r="5" spans="1:11" s="24" customFormat="1" ht="12.75" customHeight="1">
      <c r="A5" s="25">
        <v>1</v>
      </c>
      <c r="B5" s="36" t="s">
        <v>31</v>
      </c>
      <c r="C5" s="30">
        <f>COUNTIF(D5:H5,"&lt;&gt;")</f>
        <v>1</v>
      </c>
      <c r="D5" s="30">
        <v>55.5</v>
      </c>
      <c r="E5" s="33"/>
      <c r="F5" s="46"/>
      <c r="G5" s="48"/>
      <c r="H5" s="49"/>
      <c r="I5" s="49"/>
      <c r="J5" s="30">
        <f>SUM(D5:H5)</f>
        <v>55.5</v>
      </c>
      <c r="K5" s="23">
        <f>J5/C5</f>
        <v>55.5</v>
      </c>
    </row>
    <row r="6" spans="1:11" s="24" customFormat="1" ht="12.75">
      <c r="A6" s="25">
        <f aca="true" t="shared" si="0" ref="A6:A18">A5+1</f>
        <v>2</v>
      </c>
      <c r="B6" s="34" t="s">
        <v>33</v>
      </c>
      <c r="C6" s="30">
        <f>COUNTIF(D6:H6,"&lt;&gt;")</f>
        <v>1</v>
      </c>
      <c r="D6" s="30">
        <v>51.5</v>
      </c>
      <c r="E6" s="33"/>
      <c r="F6" s="46"/>
      <c r="G6" s="48"/>
      <c r="H6" s="49"/>
      <c r="I6" s="49"/>
      <c r="J6" s="30">
        <f>SUM(D6:H6)</f>
        <v>51.5</v>
      </c>
      <c r="K6" s="23">
        <f aca="true" t="shared" si="1" ref="K6:K14">J6/C6</f>
        <v>51.5</v>
      </c>
    </row>
    <row r="7" spans="1:11" s="24" customFormat="1" ht="12.75">
      <c r="A7" s="25">
        <f t="shared" si="0"/>
        <v>3</v>
      </c>
      <c r="B7" s="36" t="s">
        <v>41</v>
      </c>
      <c r="C7" s="30">
        <f>COUNTIF(D7:H7,"&lt;&gt;")</f>
        <v>1</v>
      </c>
      <c r="D7" s="30">
        <v>51.5</v>
      </c>
      <c r="E7" s="33"/>
      <c r="F7" s="46"/>
      <c r="G7" s="48"/>
      <c r="H7" s="49"/>
      <c r="I7" s="49"/>
      <c r="J7" s="30">
        <f>SUM(D7:H7)</f>
        <v>51.5</v>
      </c>
      <c r="K7" s="23">
        <f t="shared" si="1"/>
        <v>51.5</v>
      </c>
    </row>
    <row r="8" spans="1:11" s="24" customFormat="1" ht="12" customHeight="1">
      <c r="A8" s="25">
        <f t="shared" si="0"/>
        <v>4</v>
      </c>
      <c r="B8" s="34" t="s">
        <v>44</v>
      </c>
      <c r="C8" s="30">
        <f>COUNTIF(D8:H8,"&lt;&gt;")</f>
        <v>1</v>
      </c>
      <c r="D8" s="30">
        <v>49</v>
      </c>
      <c r="E8" s="33"/>
      <c r="F8" s="46"/>
      <c r="G8" s="48"/>
      <c r="H8" s="49"/>
      <c r="I8" s="49"/>
      <c r="J8" s="30">
        <f>SUM(D8:H8)</f>
        <v>49</v>
      </c>
      <c r="K8" s="23">
        <f t="shared" si="1"/>
        <v>49</v>
      </c>
    </row>
    <row r="9" spans="1:11" s="24" customFormat="1" ht="12.75">
      <c r="A9" s="25">
        <f t="shared" si="0"/>
        <v>5</v>
      </c>
      <c r="B9" s="36" t="s">
        <v>34</v>
      </c>
      <c r="C9" s="30">
        <f>COUNTIF(D9:H9,"&lt;&gt;")</f>
        <v>1</v>
      </c>
      <c r="D9" s="30">
        <v>48.5</v>
      </c>
      <c r="E9" s="33"/>
      <c r="F9" s="46"/>
      <c r="G9" s="48"/>
      <c r="H9" s="49"/>
      <c r="I9" s="49"/>
      <c r="J9" s="30">
        <f>SUM(D9:H9)</f>
        <v>48.5</v>
      </c>
      <c r="K9" s="23">
        <f t="shared" si="1"/>
        <v>48.5</v>
      </c>
    </row>
    <row r="10" spans="1:11" s="24" customFormat="1" ht="12.75">
      <c r="A10" s="25">
        <f t="shared" si="0"/>
        <v>6</v>
      </c>
      <c r="B10" s="34" t="s">
        <v>36</v>
      </c>
      <c r="C10" s="30">
        <f>COUNTIF(D10:H10,"&lt;&gt;")</f>
        <v>1</v>
      </c>
      <c r="D10" s="30">
        <v>43</v>
      </c>
      <c r="E10" s="33"/>
      <c r="F10" s="46"/>
      <c r="G10" s="48"/>
      <c r="H10" s="49"/>
      <c r="I10" s="49"/>
      <c r="J10" s="30">
        <f>SUM(D10:H10)</f>
        <v>43</v>
      </c>
      <c r="K10" s="23">
        <f t="shared" si="1"/>
        <v>43</v>
      </c>
    </row>
    <row r="11" spans="1:11" s="24" customFormat="1" ht="12.75">
      <c r="A11" s="25">
        <f t="shared" si="0"/>
        <v>7</v>
      </c>
      <c r="B11" s="36" t="s">
        <v>40</v>
      </c>
      <c r="C11" s="30">
        <f>COUNTIF(D11:H11,"&lt;&gt;")</f>
        <v>1</v>
      </c>
      <c r="D11" s="30">
        <v>38.5</v>
      </c>
      <c r="E11" s="33"/>
      <c r="F11" s="46"/>
      <c r="G11" s="48"/>
      <c r="H11" s="49"/>
      <c r="I11" s="49"/>
      <c r="J11" s="30">
        <f>SUM(D11:H11)</f>
        <v>38.5</v>
      </c>
      <c r="K11" s="23">
        <f t="shared" si="1"/>
        <v>38.5</v>
      </c>
    </row>
    <row r="12" spans="1:11" s="24" customFormat="1" ht="12.75">
      <c r="A12" s="25">
        <f t="shared" si="0"/>
        <v>8</v>
      </c>
      <c r="B12" s="34" t="s">
        <v>45</v>
      </c>
      <c r="C12" s="30">
        <f>COUNTIF(D12:H12,"&lt;&gt;")</f>
        <v>1</v>
      </c>
      <c r="D12" s="30">
        <v>37.5</v>
      </c>
      <c r="E12" s="33"/>
      <c r="F12" s="46"/>
      <c r="G12" s="48"/>
      <c r="H12" s="49"/>
      <c r="I12" s="49"/>
      <c r="J12" s="30">
        <f>SUM(D12:H12)</f>
        <v>37.5</v>
      </c>
      <c r="K12" s="23">
        <f t="shared" si="1"/>
        <v>37.5</v>
      </c>
    </row>
    <row r="13" spans="1:11" s="24" customFormat="1" ht="12.75">
      <c r="A13" s="25">
        <f t="shared" si="0"/>
        <v>9</v>
      </c>
      <c r="B13" s="36" t="s">
        <v>46</v>
      </c>
      <c r="C13" s="30">
        <f>COUNTIF(D13:H13,"&lt;&gt;")</f>
        <v>1</v>
      </c>
      <c r="D13" s="30">
        <v>36</v>
      </c>
      <c r="E13" s="33"/>
      <c r="F13" s="46"/>
      <c r="G13" s="48"/>
      <c r="H13" s="49"/>
      <c r="I13" s="49"/>
      <c r="J13" s="30">
        <f>SUM(D13:H13)</f>
        <v>36</v>
      </c>
      <c r="K13" s="23">
        <f t="shared" si="1"/>
        <v>36</v>
      </c>
    </row>
    <row r="14" spans="1:11" s="24" customFormat="1" ht="12.75">
      <c r="A14" s="25">
        <f t="shared" si="0"/>
        <v>10</v>
      </c>
      <c r="B14" s="41" t="s">
        <v>39</v>
      </c>
      <c r="C14" s="30">
        <f>COUNTIF(D14:H14,"&lt;&gt;")</f>
        <v>1</v>
      </c>
      <c r="D14" s="30">
        <v>28.5</v>
      </c>
      <c r="E14" s="33"/>
      <c r="F14" s="46"/>
      <c r="G14" s="48"/>
      <c r="H14" s="49"/>
      <c r="I14" s="49"/>
      <c r="J14" s="30">
        <f>SUM(D14:H14)</f>
        <v>28.5</v>
      </c>
      <c r="K14" s="23">
        <f t="shared" si="1"/>
        <v>28.5</v>
      </c>
    </row>
    <row r="15" spans="1:11" s="24" customFormat="1" ht="12.75">
      <c r="A15" s="25">
        <f t="shared" si="0"/>
        <v>11</v>
      </c>
      <c r="B15" s="34" t="s">
        <v>35</v>
      </c>
      <c r="C15" s="30">
        <f>COUNTIF(D15:H15,"&lt;&gt;")</f>
        <v>1</v>
      </c>
      <c r="D15" s="30">
        <v>24.5</v>
      </c>
      <c r="E15" s="33"/>
      <c r="F15" s="46"/>
      <c r="G15" s="48"/>
      <c r="H15" s="49"/>
      <c r="I15" s="49"/>
      <c r="J15" s="30">
        <f>SUM(D15:H15)</f>
        <v>24.5</v>
      </c>
      <c r="K15" s="23">
        <f>J15/C15</f>
        <v>24.5</v>
      </c>
    </row>
    <row r="16" spans="1:11" s="24" customFormat="1" ht="12.75">
      <c r="A16" s="25">
        <f t="shared" si="0"/>
        <v>12</v>
      </c>
      <c r="B16" s="34" t="s">
        <v>43</v>
      </c>
      <c r="C16" s="30">
        <f>COUNTIF(D16:H16,"&lt;&gt;")</f>
        <v>1</v>
      </c>
      <c r="D16" s="30">
        <v>22.5</v>
      </c>
      <c r="E16" s="33"/>
      <c r="F16" s="46"/>
      <c r="G16" s="48"/>
      <c r="H16" s="49"/>
      <c r="I16" s="49"/>
      <c r="J16" s="30">
        <f>SUM(D16:H16)</f>
        <v>22.5</v>
      </c>
      <c r="K16" s="23">
        <f>J16/C16</f>
        <v>22.5</v>
      </c>
    </row>
    <row r="17" spans="1:11" s="24" customFormat="1" ht="13.5" customHeight="1">
      <c r="A17" s="25">
        <f t="shared" si="0"/>
        <v>13</v>
      </c>
      <c r="B17" s="34" t="s">
        <v>42</v>
      </c>
      <c r="C17" s="30">
        <f>COUNTIF(D17:H17,"&lt;&gt;")</f>
        <v>1</v>
      </c>
      <c r="D17" s="30">
        <v>9</v>
      </c>
      <c r="E17" s="33"/>
      <c r="F17" s="46"/>
      <c r="G17" s="48"/>
      <c r="H17" s="49"/>
      <c r="I17" s="49"/>
      <c r="J17" s="30">
        <f>SUM(D17:H17)</f>
        <v>9</v>
      </c>
      <c r="K17" s="23">
        <f>J17/C17</f>
        <v>9</v>
      </c>
    </row>
    <row r="18" spans="1:11" s="24" customFormat="1" ht="13.5" customHeight="1">
      <c r="A18" s="25">
        <f t="shared" si="0"/>
        <v>14</v>
      </c>
      <c r="B18" s="34"/>
      <c r="C18" s="30">
        <f>COUNTIF(D18:H18,"&lt;&gt;")</f>
        <v>0</v>
      </c>
      <c r="D18" s="30"/>
      <c r="E18" s="33"/>
      <c r="F18" s="46"/>
      <c r="G18" s="48"/>
      <c r="H18" s="49"/>
      <c r="I18" s="49"/>
      <c r="J18" s="30"/>
      <c r="K18" s="23"/>
    </row>
    <row r="19" spans="1:11" ht="12.75">
      <c r="A19" s="58" t="s">
        <v>17</v>
      </c>
      <c r="B19" s="59"/>
      <c r="C19" s="59"/>
      <c r="D19" s="59"/>
      <c r="E19" s="59"/>
      <c r="F19" s="60"/>
      <c r="G19" s="59"/>
      <c r="H19" s="59"/>
      <c r="I19" s="59"/>
      <c r="J19" s="59"/>
      <c r="K19" s="61"/>
    </row>
    <row r="20" spans="1:11" ht="12.7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4"/>
    </row>
    <row r="21" spans="1:11" ht="12.75">
      <c r="A21" s="57" t="s">
        <v>9</v>
      </c>
      <c r="B21" s="56" t="s">
        <v>11</v>
      </c>
      <c r="C21" s="7" t="s">
        <v>8</v>
      </c>
      <c r="D21" s="9">
        <f>SUM(D5:D18)/D23</f>
        <v>38.11538461538461</v>
      </c>
      <c r="E21" s="9" t="e">
        <f>SUM(E5:E18)/E23</f>
        <v>#DIV/0!</v>
      </c>
      <c r="F21" s="47"/>
      <c r="G21" s="50"/>
      <c r="H21" s="50"/>
      <c r="I21" s="9"/>
      <c r="J21" s="4"/>
      <c r="K21" s="16"/>
    </row>
    <row r="22" spans="1:11" ht="12.75">
      <c r="A22" s="57"/>
      <c r="B22" s="56"/>
      <c r="C22" s="8" t="s">
        <v>12</v>
      </c>
      <c r="D22" s="9">
        <f>MAX(D5:D18)</f>
        <v>55.5</v>
      </c>
      <c r="E22" s="9">
        <f>MAX(E5:E18)</f>
        <v>0</v>
      </c>
      <c r="F22" s="47"/>
      <c r="G22" s="50"/>
      <c r="H22" s="50"/>
      <c r="I22" s="9"/>
      <c r="J22" s="14"/>
      <c r="K22" s="15"/>
    </row>
    <row r="23" spans="1:11" ht="12.75">
      <c r="A23" s="57"/>
      <c r="B23" s="56"/>
      <c r="C23" s="11" t="s">
        <v>13</v>
      </c>
      <c r="D23" s="12">
        <f>COUNTIF(D5:D18,"&lt;&gt;")</f>
        <v>13</v>
      </c>
      <c r="E23" s="12">
        <f>COUNTIF(E5:E18,"&lt;&gt;")</f>
        <v>0</v>
      </c>
      <c r="F23" s="47"/>
      <c r="G23" s="51"/>
      <c r="H23" s="51"/>
      <c r="I23" s="12"/>
      <c r="J23" s="16"/>
      <c r="K23" s="15"/>
    </row>
    <row r="24" spans="1:11" ht="12.75">
      <c r="A24" s="57"/>
      <c r="B24" s="55" t="s">
        <v>10</v>
      </c>
      <c r="C24" s="3" t="s">
        <v>3</v>
      </c>
      <c r="D24" s="6" t="s">
        <v>27</v>
      </c>
      <c r="E24" s="6" t="s">
        <v>27</v>
      </c>
      <c r="F24" s="47"/>
      <c r="G24" s="52"/>
      <c r="H24" s="52"/>
      <c r="I24" s="6"/>
      <c r="J24" s="17"/>
      <c r="K24" s="15"/>
    </row>
    <row r="25" spans="1:11" ht="12.75">
      <c r="A25" s="57"/>
      <c r="B25" s="55"/>
      <c r="C25" s="3" t="s">
        <v>4</v>
      </c>
      <c r="D25" s="6" t="s">
        <v>29</v>
      </c>
      <c r="E25" s="6" t="s">
        <v>29</v>
      </c>
      <c r="F25" s="47"/>
      <c r="G25" s="52"/>
      <c r="H25" s="52"/>
      <c r="I25" s="6"/>
      <c r="J25" s="18"/>
      <c r="K25" s="19"/>
    </row>
    <row r="26" spans="1:11" ht="12.75">
      <c r="A26" s="57"/>
      <c r="B26" s="55"/>
      <c r="C26" s="3" t="s">
        <v>5</v>
      </c>
      <c r="D26" s="32" t="s">
        <v>38</v>
      </c>
      <c r="E26" s="32" t="s">
        <v>38</v>
      </c>
      <c r="F26" s="47"/>
      <c r="G26" s="52"/>
      <c r="H26" s="52"/>
      <c r="I26" s="6"/>
      <c r="J26" s="18"/>
      <c r="K26" s="19"/>
    </row>
    <row r="27" spans="1:11" ht="12.75" customHeight="1">
      <c r="A27" s="57"/>
      <c r="B27" s="55"/>
      <c r="C27" s="3" t="s">
        <v>6</v>
      </c>
      <c r="D27" s="6" t="s">
        <v>30</v>
      </c>
      <c r="E27" s="6" t="s">
        <v>30</v>
      </c>
      <c r="F27" s="47"/>
      <c r="G27" s="52"/>
      <c r="H27" s="52"/>
      <c r="I27" s="6"/>
      <c r="J27" s="18"/>
      <c r="K27" s="19"/>
    </row>
    <row r="28" spans="1:11" s="5" customFormat="1" ht="12.75" customHeight="1">
      <c r="A28" s="57"/>
      <c r="B28" s="55"/>
      <c r="C28" s="3" t="s">
        <v>7</v>
      </c>
      <c r="D28" s="6" t="s">
        <v>28</v>
      </c>
      <c r="E28" s="6" t="s">
        <v>28</v>
      </c>
      <c r="F28" s="47"/>
      <c r="G28" s="52"/>
      <c r="H28" s="52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A3:A4"/>
    <mergeCell ref="C3:C4"/>
    <mergeCell ref="B24:B28"/>
    <mergeCell ref="B21:B23"/>
    <mergeCell ref="A21:A28"/>
    <mergeCell ref="A19:K20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22">
      <selection activeCell="J35" sqref="J35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4" t="s">
        <v>24</v>
      </c>
      <c r="B1" s="74"/>
      <c r="C1" s="74"/>
      <c r="D1" s="74"/>
      <c r="E1" s="74"/>
      <c r="F1" s="74"/>
    </row>
    <row r="2" spans="1:6" ht="12.75">
      <c r="A2" s="75">
        <v>44599</v>
      </c>
      <c r="B2" s="76"/>
      <c r="C2" s="76"/>
      <c r="D2" s="75">
        <v>44599</v>
      </c>
      <c r="E2" s="76"/>
      <c r="F2" s="76"/>
    </row>
    <row r="3" spans="1:6" ht="12.75">
      <c r="A3" s="76" t="s">
        <v>18</v>
      </c>
      <c r="B3" s="76"/>
      <c r="C3" s="76"/>
      <c r="D3" s="76" t="s">
        <v>19</v>
      </c>
      <c r="E3" s="76"/>
      <c r="F3" s="76"/>
    </row>
    <row r="4" spans="1:6" ht="12.75">
      <c r="A4" s="3" t="s">
        <v>32</v>
      </c>
      <c r="B4" s="3"/>
      <c r="C4" s="3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37" t="s">
        <v>42</v>
      </c>
      <c r="B5" s="38">
        <v>0</v>
      </c>
      <c r="C5" s="39">
        <f aca="true" t="shared" si="0" ref="C5:C17">ABS(283-B5)</f>
        <v>283</v>
      </c>
      <c r="D5" s="41" t="s">
        <v>39</v>
      </c>
      <c r="E5" s="41">
        <v>1460</v>
      </c>
      <c r="F5" s="41">
        <f aca="true" t="shared" si="1" ref="F5:F17">ABS(1296-E5)</f>
        <v>164</v>
      </c>
    </row>
    <row r="6" spans="1:6" ht="12.75">
      <c r="A6" s="37" t="s">
        <v>45</v>
      </c>
      <c r="B6" s="38">
        <v>7</v>
      </c>
      <c r="C6" s="39">
        <f t="shared" si="0"/>
        <v>276</v>
      </c>
      <c r="D6" s="36" t="s">
        <v>40</v>
      </c>
      <c r="E6" s="36">
        <v>2070</v>
      </c>
      <c r="F6" s="36">
        <f t="shared" si="1"/>
        <v>774</v>
      </c>
    </row>
    <row r="7" spans="1:11" ht="12.75">
      <c r="A7" s="39" t="s">
        <v>34</v>
      </c>
      <c r="B7" s="38">
        <v>14</v>
      </c>
      <c r="C7" s="39">
        <f t="shared" si="0"/>
        <v>269</v>
      </c>
      <c r="D7" s="36" t="s">
        <v>31</v>
      </c>
      <c r="E7" s="36">
        <v>360</v>
      </c>
      <c r="F7" s="36">
        <f t="shared" si="1"/>
        <v>936</v>
      </c>
      <c r="K7" s="29"/>
    </row>
    <row r="8" spans="1:11" ht="12.75">
      <c r="A8" s="37" t="s">
        <v>44</v>
      </c>
      <c r="B8" s="40">
        <v>27</v>
      </c>
      <c r="C8" s="39">
        <f t="shared" si="0"/>
        <v>256</v>
      </c>
      <c r="D8" s="34" t="s">
        <v>33</v>
      </c>
      <c r="E8" s="36">
        <v>300</v>
      </c>
      <c r="F8" s="36">
        <f t="shared" si="1"/>
        <v>996</v>
      </c>
      <c r="K8" s="29"/>
    </row>
    <row r="9" spans="1:11" ht="12.75">
      <c r="A9" s="39" t="s">
        <v>31</v>
      </c>
      <c r="B9" s="38">
        <v>40</v>
      </c>
      <c r="C9" s="39">
        <f t="shared" si="0"/>
        <v>243</v>
      </c>
      <c r="D9" s="34" t="s">
        <v>44</v>
      </c>
      <c r="E9" s="36">
        <v>285</v>
      </c>
      <c r="F9" s="36">
        <f t="shared" si="1"/>
        <v>1011</v>
      </c>
      <c r="K9" s="29"/>
    </row>
    <row r="10" spans="1:11" ht="12.75">
      <c r="A10" s="39" t="s">
        <v>40</v>
      </c>
      <c r="B10" s="38">
        <v>63</v>
      </c>
      <c r="C10" s="39">
        <f t="shared" si="0"/>
        <v>220</v>
      </c>
      <c r="D10" s="36" t="s">
        <v>34</v>
      </c>
      <c r="E10" s="36">
        <v>210</v>
      </c>
      <c r="F10" s="36">
        <f t="shared" si="1"/>
        <v>1086</v>
      </c>
      <c r="K10" s="29"/>
    </row>
    <row r="11" spans="1:11" ht="12.75">
      <c r="A11" s="37" t="s">
        <v>43</v>
      </c>
      <c r="B11" s="38">
        <v>72</v>
      </c>
      <c r="C11" s="39">
        <f t="shared" si="0"/>
        <v>211</v>
      </c>
      <c r="D11" s="36" t="s">
        <v>46</v>
      </c>
      <c r="E11" s="36">
        <v>187</v>
      </c>
      <c r="F11" s="36">
        <f t="shared" si="1"/>
        <v>1109</v>
      </c>
      <c r="K11" s="29"/>
    </row>
    <row r="12" spans="1:11" ht="12.75">
      <c r="A12" s="39" t="s">
        <v>39</v>
      </c>
      <c r="B12" s="38">
        <v>106</v>
      </c>
      <c r="C12" s="39">
        <f t="shared" si="0"/>
        <v>177</v>
      </c>
      <c r="D12" s="36" t="s">
        <v>41</v>
      </c>
      <c r="E12" s="36">
        <v>116</v>
      </c>
      <c r="F12" s="36">
        <f t="shared" si="1"/>
        <v>1180</v>
      </c>
      <c r="K12" s="29"/>
    </row>
    <row r="13" spans="1:11" ht="12.75">
      <c r="A13" s="37" t="s">
        <v>36</v>
      </c>
      <c r="B13" s="38">
        <v>451</v>
      </c>
      <c r="C13" s="39">
        <f t="shared" si="0"/>
        <v>168</v>
      </c>
      <c r="D13" s="34" t="s">
        <v>35</v>
      </c>
      <c r="E13" s="36">
        <v>82</v>
      </c>
      <c r="F13" s="36">
        <f t="shared" si="1"/>
        <v>1214</v>
      </c>
      <c r="K13" s="29"/>
    </row>
    <row r="14" spans="1:11" ht="12.75">
      <c r="A14" s="37" t="s">
        <v>33</v>
      </c>
      <c r="B14" s="38">
        <v>130</v>
      </c>
      <c r="C14" s="39">
        <f t="shared" si="0"/>
        <v>153</v>
      </c>
      <c r="D14" s="34" t="s">
        <v>43</v>
      </c>
      <c r="E14" s="36">
        <v>12</v>
      </c>
      <c r="F14" s="36">
        <f t="shared" si="1"/>
        <v>1284</v>
      </c>
      <c r="K14" s="29"/>
    </row>
    <row r="15" spans="1:11" ht="12.75">
      <c r="A15" s="37" t="s">
        <v>35</v>
      </c>
      <c r="B15" s="38">
        <v>147</v>
      </c>
      <c r="C15" s="39">
        <f t="shared" si="0"/>
        <v>136</v>
      </c>
      <c r="D15" s="34" t="s">
        <v>45</v>
      </c>
      <c r="E15" s="36">
        <v>0</v>
      </c>
      <c r="F15" s="36">
        <f t="shared" si="1"/>
        <v>1296</v>
      </c>
      <c r="K15" s="29"/>
    </row>
    <row r="16" spans="1:11" ht="12.75">
      <c r="A16" s="39" t="s">
        <v>41</v>
      </c>
      <c r="B16" s="38">
        <v>248</v>
      </c>
      <c r="C16" s="39">
        <f t="shared" si="0"/>
        <v>35</v>
      </c>
      <c r="D16" s="34" t="s">
        <v>42</v>
      </c>
      <c r="E16" s="36">
        <v>0</v>
      </c>
      <c r="F16" s="36">
        <f t="shared" si="1"/>
        <v>1296</v>
      </c>
      <c r="K16" s="29"/>
    </row>
    <row r="17" spans="1:11" ht="12.75">
      <c r="A17" s="41" t="s">
        <v>46</v>
      </c>
      <c r="B17" s="35">
        <v>250</v>
      </c>
      <c r="C17" s="41">
        <f t="shared" si="0"/>
        <v>33</v>
      </c>
      <c r="D17" s="34" t="s">
        <v>36</v>
      </c>
      <c r="E17" s="36">
        <v>5992</v>
      </c>
      <c r="F17" s="36">
        <f t="shared" si="1"/>
        <v>4696</v>
      </c>
      <c r="K17" s="29"/>
    </row>
    <row r="18" spans="1:6" ht="12.75" customHeight="1">
      <c r="A18" s="83" t="s">
        <v>23</v>
      </c>
      <c r="B18" s="84"/>
      <c r="C18" s="84"/>
      <c r="D18" s="84"/>
      <c r="E18" s="84"/>
      <c r="F18" s="85"/>
    </row>
    <row r="19" spans="1:6" ht="12.75">
      <c r="A19" s="86" t="s">
        <v>25</v>
      </c>
      <c r="B19" s="87"/>
      <c r="C19" s="88"/>
      <c r="D19" s="86" t="s">
        <v>26</v>
      </c>
      <c r="E19" s="87"/>
      <c r="F19" s="88"/>
    </row>
    <row r="20" spans="1:6" ht="12.75">
      <c r="A20" s="89"/>
      <c r="B20" s="90"/>
      <c r="C20" s="91"/>
      <c r="D20" s="89"/>
      <c r="E20" s="90"/>
      <c r="F20" s="91"/>
    </row>
    <row r="21" spans="1:6" ht="12.75">
      <c r="A21" s="77" t="s">
        <v>47</v>
      </c>
      <c r="B21" s="78"/>
      <c r="C21" s="79"/>
      <c r="D21" s="77" t="s">
        <v>48</v>
      </c>
      <c r="E21" s="78"/>
      <c r="F21" s="79"/>
    </row>
    <row r="22" spans="1:6" ht="39.75" customHeight="1">
      <c r="A22" s="80"/>
      <c r="B22" s="81"/>
      <c r="C22" s="82"/>
      <c r="D22" s="80"/>
      <c r="E22" s="81"/>
      <c r="F22" s="82"/>
    </row>
    <row r="23" spans="1:6" ht="12.75">
      <c r="A23" s="74" t="s">
        <v>24</v>
      </c>
      <c r="B23" s="74"/>
      <c r="C23" s="74"/>
      <c r="D23" s="74"/>
      <c r="E23" s="74"/>
      <c r="F23" s="74"/>
    </row>
    <row r="24" spans="1:6" ht="12.75">
      <c r="A24" s="75">
        <v>44606</v>
      </c>
      <c r="B24" s="76"/>
      <c r="C24" s="76"/>
      <c r="D24" s="75">
        <v>44606</v>
      </c>
      <c r="E24" s="76"/>
      <c r="F24" s="76"/>
    </row>
    <row r="25" spans="1:6" ht="12.75">
      <c r="A25" s="76" t="s">
        <v>18</v>
      </c>
      <c r="B25" s="76"/>
      <c r="C25" s="76"/>
      <c r="D25" s="76" t="s">
        <v>19</v>
      </c>
      <c r="E25" s="76"/>
      <c r="F25" s="76"/>
    </row>
    <row r="26" spans="1:6" ht="12.75">
      <c r="A26" s="3" t="s">
        <v>32</v>
      </c>
      <c r="B26" s="3"/>
      <c r="C26" s="3" t="s">
        <v>22</v>
      </c>
      <c r="D26" s="31" t="s">
        <v>32</v>
      </c>
      <c r="E26" s="31" t="s">
        <v>21</v>
      </c>
      <c r="F26" s="31" t="s">
        <v>22</v>
      </c>
    </row>
    <row r="27" spans="1:6" ht="12.75">
      <c r="A27" s="41" t="s">
        <v>53</v>
      </c>
      <c r="B27" s="35">
        <v>9.5</v>
      </c>
      <c r="C27" s="41">
        <f>ABS(9.4-B27)</f>
        <v>0.09999999999999964</v>
      </c>
      <c r="D27" s="41" t="s">
        <v>41</v>
      </c>
      <c r="E27" s="41">
        <v>117</v>
      </c>
      <c r="F27" s="41">
        <f>ABS(134-E27)</f>
        <v>17</v>
      </c>
    </row>
    <row r="28" spans="1:6" ht="12.75">
      <c r="A28" s="36" t="s">
        <v>31</v>
      </c>
      <c r="B28" s="92">
        <v>9.2</v>
      </c>
      <c r="C28" s="36">
        <f>ABS(9.4-B28)</f>
        <v>0.20000000000000107</v>
      </c>
      <c r="D28" s="34" t="s">
        <v>35</v>
      </c>
      <c r="E28" s="36">
        <v>152</v>
      </c>
      <c r="F28" s="36">
        <f>ABS(134-E28)</f>
        <v>18</v>
      </c>
    </row>
    <row r="29" spans="1:6" ht="12.75">
      <c r="A29" s="34" t="s">
        <v>49</v>
      </c>
      <c r="B29" s="92">
        <v>7.5</v>
      </c>
      <c r="C29" s="36">
        <f>ABS(9.4-B29)</f>
        <v>1.9000000000000004</v>
      </c>
      <c r="D29" s="34" t="s">
        <v>51</v>
      </c>
      <c r="E29" s="36">
        <v>90</v>
      </c>
      <c r="F29" s="36">
        <f>ABS(134-E29)</f>
        <v>44</v>
      </c>
    </row>
    <row r="30" spans="1:6" ht="12.75">
      <c r="A30" s="34" t="s">
        <v>36</v>
      </c>
      <c r="B30" s="92">
        <v>11.5</v>
      </c>
      <c r="C30" s="36">
        <f>ABS(9.4-B30)</f>
        <v>2.0999999999999996</v>
      </c>
      <c r="D30" s="34" t="s">
        <v>49</v>
      </c>
      <c r="E30" s="36">
        <v>0</v>
      </c>
      <c r="F30" s="36">
        <f>ABS(134-E30)</f>
        <v>134</v>
      </c>
    </row>
    <row r="31" spans="1:6" ht="12.75">
      <c r="A31" s="36" t="s">
        <v>41</v>
      </c>
      <c r="B31" s="92">
        <v>7.2</v>
      </c>
      <c r="C31" s="36">
        <f>ABS(9.4-B31)</f>
        <v>2.2</v>
      </c>
      <c r="D31" s="36" t="s">
        <v>46</v>
      </c>
      <c r="E31" s="36">
        <v>268</v>
      </c>
      <c r="F31" s="36">
        <f>ABS(134-E31)</f>
        <v>134</v>
      </c>
    </row>
    <row r="32" spans="1:6" ht="12.75">
      <c r="A32" s="34" t="s">
        <v>35</v>
      </c>
      <c r="B32" s="92">
        <v>13.6</v>
      </c>
      <c r="C32" s="36">
        <f>ABS(9.4-B32)</f>
        <v>4.199999999999999</v>
      </c>
      <c r="D32" s="34" t="s">
        <v>52</v>
      </c>
      <c r="E32" s="36">
        <v>0</v>
      </c>
      <c r="F32" s="36">
        <f>ABS(134-E32)</f>
        <v>134</v>
      </c>
    </row>
    <row r="33" spans="1:6" ht="12.75">
      <c r="A33" s="34" t="s">
        <v>33</v>
      </c>
      <c r="B33" s="92">
        <v>5.2</v>
      </c>
      <c r="C33" s="36">
        <f>ABS(9.4-B33)</f>
        <v>4.2</v>
      </c>
      <c r="D33" s="36" t="s">
        <v>53</v>
      </c>
      <c r="E33" s="36">
        <v>275</v>
      </c>
      <c r="F33" s="36">
        <f>ABS(134-E33)</f>
        <v>141</v>
      </c>
    </row>
    <row r="34" spans="1:6" ht="12.75">
      <c r="A34" s="39" t="s">
        <v>46</v>
      </c>
      <c r="B34" s="38">
        <v>4.2</v>
      </c>
      <c r="C34" s="39">
        <f>ABS(9.4-B34)</f>
        <v>5.2</v>
      </c>
      <c r="D34" s="36" t="s">
        <v>50</v>
      </c>
      <c r="E34" s="36">
        <v>350</v>
      </c>
      <c r="F34" s="36">
        <f>ABS(134-E34)</f>
        <v>216</v>
      </c>
    </row>
    <row r="35" spans="1:6" ht="12.75">
      <c r="A35" s="37" t="s">
        <v>51</v>
      </c>
      <c r="B35" s="38">
        <v>15.7</v>
      </c>
      <c r="C35" s="39">
        <f>ABS(9.4-B35)</f>
        <v>6.299999999999999</v>
      </c>
      <c r="D35" s="34" t="s">
        <v>36</v>
      </c>
      <c r="E35" s="36">
        <v>396</v>
      </c>
      <c r="F35" s="36">
        <f>ABS(134-E35)</f>
        <v>262</v>
      </c>
    </row>
    <row r="36" spans="1:6" ht="12.75">
      <c r="A36" s="39" t="s">
        <v>50</v>
      </c>
      <c r="B36" s="38">
        <v>18.2</v>
      </c>
      <c r="C36" s="39">
        <f>ABS(9.4-B36)</f>
        <v>8.799999999999999</v>
      </c>
      <c r="D36" s="36" t="s">
        <v>31</v>
      </c>
      <c r="E36" s="36">
        <v>450</v>
      </c>
      <c r="F36" s="36">
        <f>ABS(134-E36)</f>
        <v>316</v>
      </c>
    </row>
    <row r="37" spans="1:6" ht="12.75">
      <c r="A37" s="37" t="s">
        <v>52</v>
      </c>
      <c r="B37" s="40">
        <v>0</v>
      </c>
      <c r="C37" s="39">
        <f>ABS(9.4-B37)</f>
        <v>9.4</v>
      </c>
      <c r="D37" s="34" t="s">
        <v>33</v>
      </c>
      <c r="E37" s="36">
        <v>887</v>
      </c>
      <c r="F37" s="36">
        <f>ABS(134-E37)</f>
        <v>753</v>
      </c>
    </row>
    <row r="38" spans="1:6" ht="12.75">
      <c r="A38" s="39" t="s">
        <v>34</v>
      </c>
      <c r="B38" s="38">
        <v>21.5</v>
      </c>
      <c r="C38" s="39">
        <f>ABS(9.4-B38)</f>
        <v>12.1</v>
      </c>
      <c r="D38" s="36" t="s">
        <v>34</v>
      </c>
      <c r="E38" s="36">
        <v>948</v>
      </c>
      <c r="F38" s="36">
        <f>ABS(134-E38)</f>
        <v>814</v>
      </c>
    </row>
    <row r="39" spans="1:6" ht="12.75">
      <c r="A39" s="37"/>
      <c r="B39" s="38"/>
      <c r="C39" s="39"/>
      <c r="D39" s="34"/>
      <c r="E39" s="36"/>
      <c r="F39" s="36"/>
    </row>
    <row r="40" spans="1:6" ht="12.75">
      <c r="A40" s="83" t="s">
        <v>23</v>
      </c>
      <c r="B40" s="84"/>
      <c r="C40" s="84"/>
      <c r="D40" s="84"/>
      <c r="E40" s="84"/>
      <c r="F40" s="85"/>
    </row>
    <row r="41" spans="1:6" ht="12.75">
      <c r="A41" s="86" t="s">
        <v>25</v>
      </c>
      <c r="B41" s="87"/>
      <c r="C41" s="88"/>
      <c r="D41" s="86" t="s">
        <v>26</v>
      </c>
      <c r="E41" s="87"/>
      <c r="F41" s="88"/>
    </row>
    <row r="42" spans="1:6" ht="12.75">
      <c r="A42" s="89"/>
      <c r="B42" s="90"/>
      <c r="C42" s="91"/>
      <c r="D42" s="89"/>
      <c r="E42" s="90"/>
      <c r="F42" s="91"/>
    </row>
    <row r="43" spans="1:6" ht="12.75">
      <c r="A43" s="77" t="s">
        <v>55</v>
      </c>
      <c r="B43" s="78"/>
      <c r="C43" s="79"/>
      <c r="D43" s="77" t="s">
        <v>54</v>
      </c>
      <c r="E43" s="78"/>
      <c r="F43" s="79"/>
    </row>
    <row r="44" spans="1:6" ht="12.75">
      <c r="A44" s="80"/>
      <c r="B44" s="81"/>
      <c r="C44" s="82"/>
      <c r="D44" s="80"/>
      <c r="E44" s="81"/>
      <c r="F44" s="82"/>
    </row>
  </sheetData>
  <sheetProtection/>
  <mergeCells count="20"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2022-02-14T21:47:39Z</dcterms:modified>
  <cp:category/>
  <cp:version/>
  <cp:contentType/>
  <cp:contentStatus/>
</cp:coreProperties>
</file>