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490" windowHeight="7485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<sst xmlns="http://schemas.openxmlformats.org/spreadsheetml/2006/main" count="208" uniqueCount="76">
  <si>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</si>
  <si>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</si>
  <si>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</si>
  <si>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</si>
  <si>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</si>
  <si>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</si>
  <si>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</si>
  <si>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</si>
  <si>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</si>
  <si>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</si>
  <si>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</si>
  <si>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</si>
  <si>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</si>
  <si>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</si>
  <si>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</si>
  <si>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</si>
  <si>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</si>
  <si>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</si>
  <si>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</si>
  <si>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</si>
  <si>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</si>
  <si>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</si>
  <si>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</si>
  <si>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</si>
  <si>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</si>
  <si>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</si>
  <si>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</si>
  <si>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</si>
  <si>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</si>
  <si>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</si>
  <si>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</si>
  <si>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</si>
  <si>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</si>
  <si>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</si>
  <si>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</si>
  <si>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RATE OUR QUAILS</t>
  </si>
  <si>
    <t>TEAM SETH</t>
  </si>
  <si>
    <t>WHERES ASHLEY</t>
  </si>
  <si>
    <t>DAVE AND STEPH</t>
  </si>
  <si>
    <t>WE TOUGHT THIS WAS SPEED DATING</t>
  </si>
  <si>
    <t>THE FORGE</t>
  </si>
  <si>
    <t>DR CONGERTON</t>
  </si>
  <si>
    <t>OLIVIA NEWTON DUMB</t>
  </si>
  <si>
    <t>SENECTUS</t>
  </si>
  <si>
    <t>WE THOUGHT THIS WAS SPEED DATING = 5</t>
  </si>
  <si>
    <t>PICK N MIX = 14</t>
  </si>
  <si>
    <t>TOP 5'S</t>
  </si>
  <si>
    <t>The Rutland &amp; Derby - Monday Night Quiz - Quiz League #90</t>
  </si>
  <si>
    <t>DESSIGNATED QUIZ SOCK</t>
  </si>
  <si>
    <t>THREE SECOND MEMORY</t>
  </si>
  <si>
    <t>LAST BRAIN CELLS</t>
  </si>
  <si>
    <t>BIRTH DAH</t>
  </si>
  <si>
    <t>DESIGNATED QUIZ SOCK = 1 POINT</t>
  </si>
  <si>
    <t>PICK N MIX = 12</t>
  </si>
  <si>
    <t>DESIGNTED QUIZ SOCK</t>
  </si>
  <si>
    <t>MISSING LETTERS</t>
  </si>
  <si>
    <t>FAMOUS FACES</t>
  </si>
  <si>
    <t>MANY SUCK CASES</t>
  </si>
  <si>
    <t>BOYS BOIZ</t>
  </si>
  <si>
    <t>CONFUSED.CON</t>
  </si>
  <si>
    <t>NO NAME</t>
  </si>
  <si>
    <t>MATTHEW AND EMILY</t>
  </si>
  <si>
    <t>mathew and emily = 4 points</t>
  </si>
  <si>
    <t>pick n mix = 13</t>
  </si>
  <si>
    <t>MATHEW &amp; EMILY</t>
  </si>
  <si>
    <t>JAQULINE &amp; THE PEARLESTERS</t>
  </si>
  <si>
    <t>DUMB AND DUMBER</t>
  </si>
  <si>
    <t>RATE OUR QUAILSS</t>
  </si>
  <si>
    <t>IM NOT CREATIVE</t>
  </si>
  <si>
    <t>CLARRY LADS</t>
  </si>
  <si>
    <t>GUCCI BELT</t>
  </si>
  <si>
    <t>MAZZABOT</t>
  </si>
  <si>
    <t>rons reds = 14</t>
  </si>
  <si>
    <t>dumb and dumber = 1</t>
  </si>
  <si>
    <t>JAQULINE &amp; THE PEARLETTES</t>
  </si>
  <si>
    <t xml:space="preserve">GUCCI BELT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</si>
</sst>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2" fillId="29" borderId="10" xfId="48" applyBorder="1" applyAlignment="1">
      <alignment/>
    </xf>
    <xf numFmtId="0" fontId="32" fillId="29" borderId="10" xfId="48" applyBorder="1" applyAlignment="1">
      <alignment horizontal="center"/>
    </xf>
    <xf numFmtId="0" fontId="25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32" fillId="29" borderId="10" xfId="48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5" fillId="33" borderId="10" xfId="48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74" t="s">
        <v>15</v>
      </c>
      <c r="B2" s="75"/>
      <c r="C2" s="75"/>
      <c r="D2" s="75"/>
      <c r="E2" s="75"/>
      <c r="F2" s="75"/>
      <c r="G2" s="75"/>
      <c r="H2" s="26">
        <v>3</v>
      </c>
      <c r="I2" s="26"/>
      <c r="J2" s="76"/>
      <c r="K2" s="77"/>
    </row>
    <row r="3" spans="1:11" ht="12.75" customHeight="1">
      <c r="A3" s="59" t="s">
        <v>0</v>
      </c>
      <c r="B3" s="78" t="s">
        <v>1</v>
      </c>
      <c r="C3" s="59" t="s">
        <v>16</v>
      </c>
      <c r="D3" s="36" t="s">
        <v>20</v>
      </c>
      <c r="E3" s="37"/>
      <c r="F3" s="37"/>
      <c r="G3" s="37"/>
      <c r="H3" s="37"/>
      <c r="I3" s="38"/>
      <c r="J3" s="59" t="s">
        <v>2</v>
      </c>
      <c r="K3" s="9" t="s">
        <v>13</v>
      </c>
    </row>
    <row r="4" spans="1:11" ht="12.75">
      <c r="A4" s="60"/>
      <c r="B4" s="79"/>
      <c r="C4" s="60"/>
      <c r="D4" s="2">
        <v>44627</v>
      </c>
      <c r="E4" s="2">
        <f>D4+7</f>
        <v>44634</v>
      </c>
      <c r="F4" s="39">
        <f>E4+7</f>
        <v>44641</v>
      </c>
      <c r="G4" s="2">
        <f>F4+7</f>
        <v>44648</v>
      </c>
      <c r="H4" s="2"/>
      <c r="I4" s="2"/>
      <c r="J4" s="60"/>
      <c r="K4" s="9" t="s">
        <v>14</v>
      </c>
    </row>
    <row r="5" spans="1:11" s="24" customFormat="1" ht="12.75" customHeight="1">
      <c r="A5" s="25">
        <v>1</v>
      </c>
      <c r="B5" s="49" t="s">
        <v>31</v>
      </c>
      <c r="C5" s="30">
        <f>COUNTIF(D5:H5,"&lt;&gt;")</f>
        <v>4</v>
      </c>
      <c r="D5" s="30">
        <v>53.5</v>
      </c>
      <c r="E5" s="33">
        <v>56</v>
      </c>
      <c r="F5" s="40">
        <v>50</v>
      </c>
      <c r="G5" s="55">
        <v>58.5</v>
      </c>
      <c r="H5" s="40"/>
      <c r="I5" s="40"/>
      <c r="J5" s="30">
        <f>SUM(D5:H5)</f>
        <v>218</v>
      </c>
      <c r="K5" s="23">
        <f>J5/C5</f>
        <v>54.5</v>
      </c>
    </row>
    <row r="6" spans="1:11" s="24" customFormat="1" ht="12.75">
      <c r="A6" s="25">
        <f aca="true" t="shared" si="0" ref="A6:A30">A5+1</f>
        <v>2</v>
      </c>
      <c r="B6" s="49" t="s">
        <v>36</v>
      </c>
      <c r="C6" s="30">
        <f>COUNTIF(D6:H6,"&lt;&gt;")</f>
        <v>4</v>
      </c>
      <c r="D6" s="30">
        <v>51</v>
      </c>
      <c r="E6" s="33">
        <v>58.5</v>
      </c>
      <c r="F6" s="40">
        <v>54.5</v>
      </c>
      <c r="G6" s="55">
        <v>51</v>
      </c>
      <c r="H6" s="40"/>
      <c r="I6" s="40"/>
      <c r="J6" s="30">
        <f>SUM(D6:H6)</f>
        <v>215</v>
      </c>
      <c r="K6" s="23">
        <f aca="true" t="shared" si="1" ref="K6:K14">J6/C6</f>
        <v>53.75</v>
      </c>
    </row>
    <row r="7" spans="1:11" s="24" customFormat="1" ht="12.75">
      <c r="A7" s="25">
        <f t="shared" si="0"/>
        <v>3</v>
      </c>
      <c r="B7" s="49" t="s">
        <v>33</v>
      </c>
      <c r="C7" s="30">
        <f>COUNTIF(D7:H7,"&lt;&gt;")</f>
        <v>4</v>
      </c>
      <c r="D7" s="30">
        <v>50.5</v>
      </c>
      <c r="E7" s="33">
        <v>57</v>
      </c>
      <c r="F7" s="40">
        <v>45.5</v>
      </c>
      <c r="G7" s="55">
        <v>56.5</v>
      </c>
      <c r="H7" s="40"/>
      <c r="I7" s="40"/>
      <c r="J7" s="30">
        <f>SUM(D7:H7)</f>
        <v>209.5</v>
      </c>
      <c r="K7" s="23">
        <f t="shared" si="1"/>
        <v>52.375</v>
      </c>
    </row>
    <row r="8" spans="1:11" s="24" customFormat="1" ht="12" customHeight="1">
      <c r="A8" s="25">
        <f t="shared" si="0"/>
        <v>4</v>
      </c>
      <c r="B8" s="49" t="s">
        <v>37</v>
      </c>
      <c r="C8" s="30">
        <f>COUNTIF(D8:H8,"&lt;&gt;")</f>
        <v>3</v>
      </c>
      <c r="D8" s="30">
        <v>47</v>
      </c>
      <c r="E8" s="33">
        <v>57.5</v>
      </c>
      <c r="F8" s="40">
        <v>49</v>
      </c>
      <c r="G8" s="55"/>
      <c r="H8" s="40"/>
      <c r="I8" s="40"/>
      <c r="J8" s="30">
        <f>SUM(D8:H8)</f>
        <v>153.5</v>
      </c>
      <c r="K8" s="23">
        <f t="shared" si="1"/>
        <v>51.166666666666664</v>
      </c>
    </row>
    <row r="9" spans="1:11" s="24" customFormat="1" ht="12.75">
      <c r="A9" s="25">
        <f t="shared" si="0"/>
        <v>5</v>
      </c>
      <c r="B9" s="31" t="s">
        <v>49</v>
      </c>
      <c r="C9" s="30">
        <f>COUNTIF(D9:H9,"&lt;&gt;")</f>
        <v>3</v>
      </c>
      <c r="D9" s="30"/>
      <c r="E9" s="33">
        <v>50.5</v>
      </c>
      <c r="F9" s="40">
        <v>44.5</v>
      </c>
      <c r="G9" s="55">
        <v>46</v>
      </c>
      <c r="H9" s="40"/>
      <c r="I9" s="40"/>
      <c r="J9" s="30">
        <f>SUM(D9:H9)</f>
        <v>141</v>
      </c>
      <c r="K9" s="23">
        <f t="shared" si="1"/>
        <v>47</v>
      </c>
    </row>
    <row r="10" spans="1:11" s="24" customFormat="1" ht="12.75">
      <c r="A10" s="25">
        <f t="shared" si="0"/>
        <v>6</v>
      </c>
      <c r="B10" s="49" t="s">
        <v>34</v>
      </c>
      <c r="C10" s="30">
        <f>COUNTIF(D10:H10,"&lt;&gt;")</f>
        <v>3</v>
      </c>
      <c r="D10" s="30">
        <v>38.5</v>
      </c>
      <c r="E10" s="33">
        <v>52.5</v>
      </c>
      <c r="F10" s="40"/>
      <c r="G10" s="55">
        <v>50</v>
      </c>
      <c r="H10" s="40"/>
      <c r="I10" s="40"/>
      <c r="J10" s="30">
        <f>SUM(D10:H10)</f>
        <v>141</v>
      </c>
      <c r="K10" s="23">
        <f t="shared" si="1"/>
        <v>47</v>
      </c>
    </row>
    <row r="11" spans="1:11" s="24" customFormat="1" ht="12.75">
      <c r="A11" s="25">
        <f t="shared" si="0"/>
        <v>7</v>
      </c>
      <c r="B11" s="49" t="s">
        <v>35</v>
      </c>
      <c r="C11" s="30">
        <f>COUNTIF(D11:H11,"&lt;&gt;")</f>
        <v>3</v>
      </c>
      <c r="D11" s="30">
        <v>34</v>
      </c>
      <c r="E11" s="33">
        <v>49.5</v>
      </c>
      <c r="F11" s="40"/>
      <c r="G11" s="55">
        <v>34</v>
      </c>
      <c r="H11" s="40"/>
      <c r="I11" s="40"/>
      <c r="J11" s="30">
        <f>SUM(D11:H11)</f>
        <v>117.5</v>
      </c>
      <c r="K11" s="23">
        <f t="shared" si="1"/>
        <v>39.166666666666664</v>
      </c>
    </row>
    <row r="12" spans="1:11" s="24" customFormat="1" ht="12.75">
      <c r="A12" s="25">
        <f t="shared" si="0"/>
        <v>8</v>
      </c>
      <c r="B12" s="31" t="s">
        <v>32</v>
      </c>
      <c r="C12" s="30">
        <f>COUNTIF(D12:H12,"&lt;&gt;")</f>
        <v>1</v>
      </c>
      <c r="D12" s="30"/>
      <c r="E12" s="33">
        <v>48.5</v>
      </c>
      <c r="F12" s="40"/>
      <c r="G12" s="55"/>
      <c r="H12" s="40"/>
      <c r="I12" s="40"/>
      <c r="J12" s="30">
        <f>SUM(D12:H12)</f>
        <v>48.5</v>
      </c>
      <c r="K12" s="23">
        <f t="shared" si="1"/>
        <v>48.5</v>
      </c>
    </row>
    <row r="13" spans="1:11" s="24" customFormat="1" ht="12.75">
      <c r="A13" s="25">
        <f t="shared" si="0"/>
        <v>9</v>
      </c>
      <c r="B13" s="31" t="s">
        <v>57</v>
      </c>
      <c r="C13" s="30">
        <f>COUNTIF(D13:H13,"&lt;&gt;")</f>
        <v>1</v>
      </c>
      <c r="D13" s="30"/>
      <c r="E13" s="33"/>
      <c r="F13" s="40">
        <v>47.5</v>
      </c>
      <c r="G13" s="55"/>
      <c r="H13" s="40"/>
      <c r="I13" s="40"/>
      <c r="J13" s="30">
        <f>SUM(D13:H13)</f>
        <v>47.5</v>
      </c>
      <c r="K13" s="23">
        <f t="shared" si="1"/>
        <v>47.5</v>
      </c>
    </row>
    <row r="14" spans="1:11" s="24" customFormat="1" ht="12.75">
      <c r="A14" s="25">
        <f t="shared" si="0"/>
        <v>10</v>
      </c>
      <c r="B14" s="49" t="s">
        <v>42</v>
      </c>
      <c r="C14" s="30">
        <f>COUNTIF(D14:H14,"&lt;&gt;")</f>
        <v>1</v>
      </c>
      <c r="D14" s="30">
        <v>46.5</v>
      </c>
      <c r="E14" s="33"/>
      <c r="F14" s="40"/>
      <c r="G14" s="55"/>
      <c r="H14" s="40"/>
      <c r="I14" s="40"/>
      <c r="J14" s="30">
        <f>SUM(D14:H14)</f>
        <v>46.5</v>
      </c>
      <c r="K14" s="23">
        <f t="shared" si="1"/>
        <v>46.5</v>
      </c>
    </row>
    <row r="15" spans="1:11" s="24" customFormat="1" ht="12.75">
      <c r="A15" s="25">
        <f t="shared" si="0"/>
        <v>11</v>
      </c>
      <c r="B15" s="31" t="s">
        <v>69</v>
      </c>
      <c r="C15" s="30">
        <f>COUNTIF(D15:H15,"&lt;&gt;")</f>
        <v>1</v>
      </c>
      <c r="D15" s="30"/>
      <c r="E15" s="33"/>
      <c r="F15" s="40"/>
      <c r="G15" s="55">
        <v>44</v>
      </c>
      <c r="H15" s="40"/>
      <c r="I15" s="40"/>
      <c r="J15" s="30">
        <f>SUM(D15:H15)</f>
        <v>44</v>
      </c>
      <c r="K15" s="23">
        <f>J15/C15</f>
        <v>44</v>
      </c>
    </row>
    <row r="16" spans="1:11" s="24" customFormat="1" ht="12.75">
      <c r="A16" s="25">
        <f t="shared" si="0"/>
        <v>12</v>
      </c>
      <c r="B16" s="31" t="s">
        <v>75</v>
      </c>
      <c r="C16" s="30">
        <f>COUNTIF(D16:H16,"&lt;&gt;")</f>
        <v>1</v>
      </c>
      <c r="D16" s="30"/>
      <c r="E16" s="33"/>
      <c r="F16" s="40"/>
      <c r="G16" s="55">
        <v>42.5</v>
      </c>
      <c r="H16" s="40"/>
      <c r="I16" s="40"/>
      <c r="J16" s="30">
        <f>SUM(D16:H16)</f>
        <v>42.5</v>
      </c>
      <c r="K16" s="23">
        <f>J16/C16</f>
        <v>42.5</v>
      </c>
    </row>
    <row r="17" spans="1:11" s="24" customFormat="1" ht="13.5" customHeight="1">
      <c r="A17" s="25">
        <f t="shared" si="0"/>
        <v>13</v>
      </c>
      <c r="B17" s="31" t="s">
        <v>50</v>
      </c>
      <c r="C17" s="30">
        <f>COUNTIF(D17:H17,"&lt;&gt;")</f>
        <v>1</v>
      </c>
      <c r="D17" s="30"/>
      <c r="E17" s="33">
        <v>42</v>
      </c>
      <c r="F17" s="40"/>
      <c r="G17" s="55"/>
      <c r="H17" s="40"/>
      <c r="I17" s="40"/>
      <c r="J17" s="30">
        <f>SUM(D17:H17)</f>
        <v>42</v>
      </c>
      <c r="K17" s="23">
        <f>J17/C17</f>
        <v>42</v>
      </c>
    </row>
    <row r="18" spans="1:11" s="24" customFormat="1" ht="13.5" customHeight="1">
      <c r="A18" s="25">
        <f t="shared" si="0"/>
        <v>14</v>
      </c>
      <c r="B18" s="31" t="s">
        <v>58</v>
      </c>
      <c r="C18" s="30">
        <f>COUNTIF(D18:H18,"&lt;&gt;")</f>
        <v>1</v>
      </c>
      <c r="D18" s="30"/>
      <c r="E18" s="33"/>
      <c r="F18" s="40">
        <v>40.5</v>
      </c>
      <c r="G18" s="55"/>
      <c r="H18" s="40"/>
      <c r="I18" s="40"/>
      <c r="J18" s="30">
        <f>SUM(D18:H18)</f>
        <v>40.5</v>
      </c>
      <c r="K18" s="23">
        <f>J18/C18</f>
        <v>40.5</v>
      </c>
    </row>
    <row r="19" spans="1:11" s="24" customFormat="1" ht="13.5" customHeight="1">
      <c r="A19" s="25">
        <f t="shared" si="0"/>
        <v>15</v>
      </c>
      <c r="B19" s="31" t="s">
        <v>74</v>
      </c>
      <c r="C19" s="30">
        <f>COUNTIF(D19:H19,"&lt;&gt;")</f>
        <v>1</v>
      </c>
      <c r="D19" s="30"/>
      <c r="E19" s="33"/>
      <c r="F19" s="40"/>
      <c r="G19" s="55">
        <v>38</v>
      </c>
      <c r="H19" s="40"/>
      <c r="I19" s="40"/>
      <c r="J19" s="30">
        <f>SUM(D19:H19)</f>
        <v>38</v>
      </c>
      <c r="K19" s="23">
        <f aca="true" t="shared" si="2" ref="K19:K30">J19/C19</f>
        <v>38</v>
      </c>
    </row>
    <row r="20" spans="1:11" s="24" customFormat="1" ht="13.5" customHeight="1">
      <c r="A20" s="25">
        <f t="shared" si="0"/>
        <v>16</v>
      </c>
      <c r="B20" s="49" t="s">
        <v>43</v>
      </c>
      <c r="C20" s="30">
        <f>COUNTIF(D20:H20,"&lt;&gt;")</f>
        <v>1</v>
      </c>
      <c r="D20" s="30">
        <v>37</v>
      </c>
      <c r="E20" s="33"/>
      <c r="F20" s="40"/>
      <c r="G20" s="55"/>
      <c r="H20" s="40"/>
      <c r="I20" s="40"/>
      <c r="J20" s="30">
        <f>SUM(D20:H20)</f>
        <v>37</v>
      </c>
      <c r="K20" s="23">
        <f t="shared" si="2"/>
        <v>37</v>
      </c>
    </row>
    <row r="21" spans="1:11" s="24" customFormat="1" ht="13.5" customHeight="1">
      <c r="A21" s="25">
        <f t="shared" si="0"/>
        <v>17</v>
      </c>
      <c r="B21" s="49" t="s">
        <v>41</v>
      </c>
      <c r="C21" s="30">
        <f>COUNTIF(D21:H21,"&lt;&gt;")</f>
        <v>1</v>
      </c>
      <c r="D21" s="30">
        <v>36</v>
      </c>
      <c r="E21" s="33"/>
      <c r="F21" s="40"/>
      <c r="G21" s="55"/>
      <c r="H21" s="40"/>
      <c r="I21" s="40"/>
      <c r="J21" s="30">
        <f>SUM(D21:H21)</f>
        <v>36</v>
      </c>
      <c r="K21" s="23">
        <f aca="true" t="shared" si="3" ref="K21:K26">J21/C21</f>
        <v>36</v>
      </c>
    </row>
    <row r="22" spans="1:11" s="24" customFormat="1" ht="13.5" customHeight="1">
      <c r="A22" s="25">
        <f t="shared" si="0"/>
        <v>18</v>
      </c>
      <c r="B22" s="49" t="s">
        <v>40</v>
      </c>
      <c r="C22" s="30">
        <f>COUNTIF(D22:H22,"&lt;&gt;")</f>
        <v>1</v>
      </c>
      <c r="D22" s="30">
        <v>34.5</v>
      </c>
      <c r="E22" s="33"/>
      <c r="F22" s="40"/>
      <c r="G22" s="55"/>
      <c r="H22" s="40"/>
      <c r="I22" s="40"/>
      <c r="J22" s="30">
        <f>SUM(D22:H22)</f>
        <v>34.5</v>
      </c>
      <c r="K22" s="23">
        <f t="shared" si="3"/>
        <v>34.5</v>
      </c>
    </row>
    <row r="23" spans="1:11" s="24" customFormat="1" ht="13.5" customHeight="1">
      <c r="A23" s="25">
        <f t="shared" si="0"/>
        <v>19</v>
      </c>
      <c r="B23" s="31" t="s">
        <v>54</v>
      </c>
      <c r="C23" s="30">
        <f>COUNTIF(D23:H23,"&lt;&gt;")</f>
        <v>1</v>
      </c>
      <c r="D23" s="30"/>
      <c r="E23" s="33">
        <v>34.5</v>
      </c>
      <c r="F23" s="40"/>
      <c r="G23" s="55"/>
      <c r="H23" s="40"/>
      <c r="I23" s="40"/>
      <c r="J23" s="30">
        <f>SUM(D23:H23)</f>
        <v>34.5</v>
      </c>
      <c r="K23" s="23">
        <f t="shared" si="3"/>
        <v>34.5</v>
      </c>
    </row>
    <row r="24" spans="1:11" s="24" customFormat="1" ht="13.5" customHeight="1">
      <c r="A24" s="25">
        <f t="shared" si="0"/>
        <v>20</v>
      </c>
      <c r="B24" s="48" t="s">
        <v>38</v>
      </c>
      <c r="C24" s="30">
        <f>COUNTIF(D24:H24,"&lt;&gt;")</f>
        <v>1</v>
      </c>
      <c r="D24" s="30">
        <v>33.5</v>
      </c>
      <c r="E24" s="33"/>
      <c r="F24" s="40"/>
      <c r="G24" s="55"/>
      <c r="H24" s="40"/>
      <c r="I24" s="40"/>
      <c r="J24" s="30">
        <f>SUM(D24:H24)</f>
        <v>33.5</v>
      </c>
      <c r="K24" s="23">
        <f t="shared" si="3"/>
        <v>33.5</v>
      </c>
    </row>
    <row r="25" spans="1:11" s="24" customFormat="1" ht="13.5" customHeight="1">
      <c r="A25" s="25">
        <f t="shared" si="0"/>
        <v>21</v>
      </c>
      <c r="B25" s="49" t="s">
        <v>39</v>
      </c>
      <c r="C25" s="30">
        <f>COUNTIF(D25:H25,"&lt;&gt;")</f>
        <v>1</v>
      </c>
      <c r="D25" s="30">
        <v>32.5</v>
      </c>
      <c r="E25" s="33"/>
      <c r="F25" s="40"/>
      <c r="G25" s="55"/>
      <c r="H25" s="40"/>
      <c r="I25" s="40"/>
      <c r="J25" s="30">
        <f>SUM(D25:H25)</f>
        <v>32.5</v>
      </c>
      <c r="K25" s="23">
        <f t="shared" si="3"/>
        <v>32.5</v>
      </c>
    </row>
    <row r="26" spans="1:11" s="24" customFormat="1" ht="13.5" customHeight="1">
      <c r="A26" s="25">
        <f t="shared" si="0"/>
        <v>22</v>
      </c>
      <c r="B26" s="31" t="s">
        <v>60</v>
      </c>
      <c r="C26" s="30">
        <f>COUNTIF(D26:H26,"&lt;&gt;")</f>
        <v>1</v>
      </c>
      <c r="D26" s="30"/>
      <c r="E26" s="33"/>
      <c r="F26" s="40">
        <v>28.5</v>
      </c>
      <c r="G26" s="55"/>
      <c r="H26" s="40"/>
      <c r="I26" s="40"/>
      <c r="J26" s="30">
        <f>SUM(D26:H26)</f>
        <v>28.5</v>
      </c>
      <c r="K26" s="23">
        <f t="shared" si="3"/>
        <v>28.5</v>
      </c>
    </row>
    <row r="27" spans="1:11" s="24" customFormat="1" ht="13.5" customHeight="1">
      <c r="A27" s="25">
        <f t="shared" si="0"/>
        <v>23</v>
      </c>
      <c r="B27" s="31" t="s">
        <v>64</v>
      </c>
      <c r="C27" s="30">
        <f>COUNTIF(D27:H27,"&lt;&gt;")</f>
        <v>1</v>
      </c>
      <c r="D27" s="30"/>
      <c r="E27" s="33"/>
      <c r="F27" s="40">
        <v>28</v>
      </c>
      <c r="G27" s="55"/>
      <c r="H27" s="40"/>
      <c r="I27" s="40"/>
      <c r="J27" s="30">
        <f>SUM(D27:H27)</f>
        <v>28</v>
      </c>
      <c r="K27" s="23">
        <f t="shared" si="2"/>
        <v>28</v>
      </c>
    </row>
    <row r="28" spans="1:11" s="24" customFormat="1" ht="13.5" customHeight="1">
      <c r="A28" s="25">
        <f t="shared" si="0"/>
        <v>24</v>
      </c>
      <c r="B28" s="31" t="s">
        <v>68</v>
      </c>
      <c r="C28" s="30">
        <f>COUNTIF(D28:H28,"&lt;&gt;")</f>
        <v>1</v>
      </c>
      <c r="D28" s="30"/>
      <c r="E28" s="33"/>
      <c r="F28" s="40"/>
      <c r="G28" s="55">
        <v>26.5</v>
      </c>
      <c r="H28" s="40"/>
      <c r="I28" s="40"/>
      <c r="J28" s="30">
        <f>SUM(D28:H28)</f>
        <v>26.5</v>
      </c>
      <c r="K28" s="23">
        <f t="shared" si="2"/>
        <v>26.5</v>
      </c>
    </row>
    <row r="29" spans="1:11" s="24" customFormat="1" ht="13.5" customHeight="1">
      <c r="A29" s="25">
        <f t="shared" si="0"/>
        <v>25</v>
      </c>
      <c r="B29" s="31" t="s">
        <v>71</v>
      </c>
      <c r="C29" s="30">
        <f>COUNTIF(D29:H29,"&lt;&gt;")</f>
        <v>1</v>
      </c>
      <c r="D29" s="30"/>
      <c r="E29" s="33"/>
      <c r="F29" s="40"/>
      <c r="G29" s="55">
        <v>24</v>
      </c>
      <c r="H29" s="40"/>
      <c r="I29" s="40"/>
      <c r="J29" s="30">
        <f>SUM(D29:H29)</f>
        <v>24</v>
      </c>
      <c r="K29" s="23">
        <f t="shared" si="2"/>
        <v>24</v>
      </c>
    </row>
    <row r="30" spans="1:11" s="24" customFormat="1" ht="13.5" customHeight="1">
      <c r="A30" s="25">
        <f t="shared" si="0"/>
        <v>26</v>
      </c>
      <c r="B30" s="31" t="s">
        <v>66</v>
      </c>
      <c r="C30" s="30">
        <f>COUNTIF(D30:H30,"&lt;&gt;")</f>
        <v>1</v>
      </c>
      <c r="D30" s="30"/>
      <c r="E30" s="33"/>
      <c r="F30" s="40"/>
      <c r="G30" s="55">
        <v>22.5</v>
      </c>
      <c r="H30" s="40"/>
      <c r="I30" s="40"/>
      <c r="J30" s="30">
        <f>SUM(D30:H30)</f>
        <v>22.5</v>
      </c>
      <c r="K30" s="23">
        <f t="shared" si="2"/>
        <v>22.5</v>
      </c>
    </row>
    <row r="31" spans="1:11" ht="12.75">
      <c r="A31" s="64" t="s">
        <v>17</v>
      </c>
      <c r="B31" s="65"/>
      <c r="C31" s="65"/>
      <c r="D31" s="65"/>
      <c r="E31" s="65"/>
      <c r="F31" s="66"/>
      <c r="G31" s="65"/>
      <c r="H31" s="65"/>
      <c r="I31" s="65"/>
      <c r="J31" s="65"/>
      <c r="K31" s="67"/>
    </row>
    <row r="32" spans="1:11" ht="12.7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70"/>
    </row>
    <row r="33" spans="1:11" ht="12.75">
      <c r="A33" s="63" t="s">
        <v>9</v>
      </c>
      <c r="B33" s="62" t="s">
        <v>11</v>
      </c>
      <c r="C33" s="7" t="s">
        <v>8</v>
      </c>
      <c r="D33" s="9">
        <f>SUM(D5:D30)/D35</f>
        <v>41.208333333333336</v>
      </c>
      <c r="E33" s="9">
        <f>SUM(E5:E30)/E35</f>
        <v>50.65</v>
      </c>
      <c r="F33" s="9">
        <f>SUM(F5:F30)/F35</f>
        <v>43.111111111111114</v>
      </c>
      <c r="G33" s="41"/>
      <c r="H33" s="41"/>
      <c r="I33" s="9"/>
      <c r="J33" s="4"/>
      <c r="K33" s="16"/>
    </row>
    <row r="34" spans="1:11" ht="12.75">
      <c r="A34" s="63"/>
      <c r="B34" s="62"/>
      <c r="C34" s="8" t="s">
        <v>12</v>
      </c>
      <c r="D34" s="9">
        <f>MAX(D5:D30)</f>
        <v>53.5</v>
      </c>
      <c r="E34" s="9">
        <f>MAX(E5:E30)</f>
        <v>58.5</v>
      </c>
      <c r="F34" s="9">
        <f>MAX(F5:F30)</f>
        <v>54.5</v>
      </c>
      <c r="G34" s="41"/>
      <c r="H34" s="41"/>
      <c r="I34" s="9"/>
      <c r="J34" s="14"/>
      <c r="K34" s="15"/>
    </row>
    <row r="35" spans="1:11" ht="12.75">
      <c r="A35" s="63"/>
      <c r="B35" s="62"/>
      <c r="C35" s="11" t="s">
        <v>13</v>
      </c>
      <c r="D35" s="12">
        <f>COUNTIF(D5:D30,"&lt;&gt;")</f>
        <v>12</v>
      </c>
      <c r="E35" s="12">
        <f>COUNTIF(E5:E30,"&lt;&gt;")</f>
        <v>10</v>
      </c>
      <c r="F35" s="12">
        <f>COUNTIF(F5:F30,"&lt;&gt;")</f>
        <v>9</v>
      </c>
      <c r="G35" s="42"/>
      <c r="H35" s="42"/>
      <c r="I35" s="12"/>
      <c r="J35" s="16"/>
      <c r="K35" s="15"/>
    </row>
    <row r="36" spans="1:11" ht="12.75">
      <c r="A36" s="63"/>
      <c r="B36" s="61" t="s">
        <v>10</v>
      </c>
      <c r="C36" s="3" t="s">
        <v>3</v>
      </c>
      <c r="D36" s="6" t="s">
        <v>27</v>
      </c>
      <c r="E36" s="6" t="s">
        <v>27</v>
      </c>
      <c r="F36" s="6" t="s">
        <v>27</v>
      </c>
      <c r="G36" s="43"/>
      <c r="H36" s="43"/>
      <c r="I36" s="6"/>
      <c r="J36" s="17"/>
      <c r="K36" s="15"/>
    </row>
    <row r="37" spans="1:11" ht="12.75">
      <c r="A37" s="63"/>
      <c r="B37" s="61"/>
      <c r="C37" s="3" t="s">
        <v>4</v>
      </c>
      <c r="D37" s="6" t="s">
        <v>29</v>
      </c>
      <c r="E37" s="6" t="s">
        <v>29</v>
      </c>
      <c r="F37" s="6" t="s">
        <v>29</v>
      </c>
      <c r="G37" s="43"/>
      <c r="H37" s="43"/>
      <c r="I37" s="6"/>
      <c r="J37" s="18"/>
      <c r="K37" s="19"/>
    </row>
    <row r="38" spans="1:11" ht="12.75">
      <c r="A38" s="63"/>
      <c r="B38" s="61"/>
      <c r="C38" s="3" t="s">
        <v>5</v>
      </c>
      <c r="D38" s="32" t="s">
        <v>46</v>
      </c>
      <c r="E38" s="32" t="s">
        <v>55</v>
      </c>
      <c r="F38" s="32" t="s">
        <v>56</v>
      </c>
      <c r="G38" s="43"/>
      <c r="H38" s="43"/>
      <c r="I38" s="6"/>
      <c r="J38" s="18"/>
      <c r="K38" s="19"/>
    </row>
    <row r="39" spans="1:11" ht="12.75" customHeight="1">
      <c r="A39" s="63"/>
      <c r="B39" s="61"/>
      <c r="C39" s="3" t="s">
        <v>6</v>
      </c>
      <c r="D39" s="6" t="s">
        <v>30</v>
      </c>
      <c r="E39" s="6" t="s">
        <v>30</v>
      </c>
      <c r="F39" s="6" t="s">
        <v>30</v>
      </c>
      <c r="G39" s="43"/>
      <c r="H39" s="43"/>
      <c r="I39" s="6"/>
      <c r="J39" s="18"/>
      <c r="K39" s="19"/>
    </row>
    <row r="40" spans="1:11" s="5" customFormat="1" ht="12.75" customHeight="1">
      <c r="A40" s="63"/>
      <c r="B40" s="61"/>
      <c r="C40" s="3" t="s">
        <v>7</v>
      </c>
      <c r="D40" s="6" t="s">
        <v>28</v>
      </c>
      <c r="E40" s="6" t="s">
        <v>28</v>
      </c>
      <c r="F40" s="6" t="s">
        <v>28</v>
      </c>
      <c r="G40" s="43"/>
      <c r="H40" s="43"/>
      <c r="I40" s="6"/>
      <c r="J40" s="18"/>
      <c r="K40" s="19"/>
    </row>
    <row r="41" spans="1:11" s="10" customFormat="1" ht="12.75">
      <c r="A41" s="20"/>
      <c r="B41" s="4"/>
      <c r="C41" s="1"/>
      <c r="D41" s="21"/>
      <c r="E41" s="22"/>
      <c r="F41" s="21"/>
      <c r="G41" s="28"/>
      <c r="H41" s="27"/>
      <c r="I41" s="27"/>
      <c r="J41" s="18"/>
      <c r="K41" s="19"/>
    </row>
    <row r="42" spans="1:11" s="13" customFormat="1" ht="12.75">
      <c r="A42" s="4"/>
      <c r="B42" s="4"/>
      <c r="C42" s="1"/>
      <c r="D42" s="1"/>
      <c r="E42" s="1"/>
      <c r="F42" s="1"/>
      <c r="G42" s="1"/>
      <c r="H42" s="1"/>
      <c r="I42" s="1"/>
      <c r="J42"/>
      <c r="K42" s="10"/>
    </row>
    <row r="43" ht="11.25" customHeight="1"/>
    <row r="45" ht="12.75">
      <c r="L45" s="10"/>
    </row>
  </sheetData>
  <sheetProtection/>
  <mergeCells count="11">
    <mergeCell ref="A3:A4"/>
    <mergeCell ref="C3:C4"/>
    <mergeCell ref="B36:B40"/>
    <mergeCell ref="B33:B35"/>
    <mergeCell ref="A33:A40"/>
    <mergeCell ref="A31:K32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8">
      <selection activeCell="D89" sqref="D8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2" t="s">
        <v>24</v>
      </c>
      <c r="B1" s="92"/>
      <c r="C1" s="92"/>
      <c r="D1" s="92"/>
      <c r="E1" s="92"/>
      <c r="F1" s="92"/>
    </row>
    <row r="2" spans="1:6" ht="12.75">
      <c r="A2" s="93">
        <v>44627</v>
      </c>
      <c r="B2" s="94"/>
      <c r="C2" s="94"/>
      <c r="D2" s="93">
        <v>44627</v>
      </c>
      <c r="E2" s="94"/>
      <c r="F2" s="94"/>
    </row>
    <row r="3" spans="1:6" ht="12.75">
      <c r="A3" s="94" t="s">
        <v>18</v>
      </c>
      <c r="B3" s="94"/>
      <c r="C3" s="94"/>
      <c r="D3" s="94" t="s">
        <v>19</v>
      </c>
      <c r="E3" s="94"/>
      <c r="F3" s="94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46" t="s">
        <v>33</v>
      </c>
      <c r="B5" s="47">
        <v>42</v>
      </c>
      <c r="C5" s="46">
        <f aca="true" t="shared" si="0" ref="C5:C16">ABS(46-B5)</f>
        <v>4</v>
      </c>
      <c r="D5" s="46" t="s">
        <v>38</v>
      </c>
      <c r="E5" s="46">
        <v>205</v>
      </c>
      <c r="F5" s="46">
        <f aca="true" t="shared" si="1" ref="F5:F16">ABS(213-E5)</f>
        <v>8</v>
      </c>
    </row>
    <row r="6" spans="1:6" ht="12.75">
      <c r="A6" s="31" t="s">
        <v>37</v>
      </c>
      <c r="B6" s="30">
        <v>40</v>
      </c>
      <c r="C6" s="44">
        <f t="shared" si="0"/>
        <v>6</v>
      </c>
      <c r="D6" s="31" t="s">
        <v>39</v>
      </c>
      <c r="E6" s="35">
        <v>238</v>
      </c>
      <c r="F6" s="35">
        <f t="shared" si="1"/>
        <v>25</v>
      </c>
    </row>
    <row r="7" spans="1:11" ht="12.75">
      <c r="A7" s="31" t="s">
        <v>38</v>
      </c>
      <c r="B7" s="45">
        <v>40</v>
      </c>
      <c r="C7" s="44">
        <f t="shared" si="0"/>
        <v>6</v>
      </c>
      <c r="D7" s="31" t="s">
        <v>33</v>
      </c>
      <c r="E7" s="35">
        <v>260</v>
      </c>
      <c r="F7" s="35">
        <f t="shared" si="1"/>
        <v>47</v>
      </c>
      <c r="K7" s="29"/>
    </row>
    <row r="8" spans="1:11" ht="12.75">
      <c r="A8" s="44" t="s">
        <v>41</v>
      </c>
      <c r="B8" s="30">
        <v>54</v>
      </c>
      <c r="C8" s="44">
        <f t="shared" si="0"/>
        <v>8</v>
      </c>
      <c r="D8" s="31" t="s">
        <v>42</v>
      </c>
      <c r="E8" s="35">
        <v>165</v>
      </c>
      <c r="F8" s="35">
        <f t="shared" si="1"/>
        <v>48</v>
      </c>
      <c r="K8" s="29"/>
    </row>
    <row r="9" spans="1:11" ht="12.75">
      <c r="A9" s="44" t="s">
        <v>36</v>
      </c>
      <c r="B9" s="30">
        <v>37</v>
      </c>
      <c r="C9" s="44">
        <f t="shared" si="0"/>
        <v>9</v>
      </c>
      <c r="D9" s="31" t="s">
        <v>34</v>
      </c>
      <c r="E9" s="35">
        <v>154</v>
      </c>
      <c r="F9" s="35">
        <f t="shared" si="1"/>
        <v>59</v>
      </c>
      <c r="K9" s="29"/>
    </row>
    <row r="10" spans="1:11" ht="12.75">
      <c r="A10" s="44" t="s">
        <v>31</v>
      </c>
      <c r="B10" s="30">
        <v>36</v>
      </c>
      <c r="C10" s="44">
        <f t="shared" si="0"/>
        <v>10</v>
      </c>
      <c r="D10" s="44" t="s">
        <v>41</v>
      </c>
      <c r="E10" s="35">
        <v>142</v>
      </c>
      <c r="F10" s="35">
        <f t="shared" si="1"/>
        <v>71</v>
      </c>
      <c r="K10" s="29"/>
    </row>
    <row r="11" spans="1:11" ht="12.75">
      <c r="A11" s="31" t="s">
        <v>42</v>
      </c>
      <c r="B11" s="30">
        <v>32</v>
      </c>
      <c r="C11" s="44">
        <f t="shared" si="0"/>
        <v>14</v>
      </c>
      <c r="D11" s="44" t="s">
        <v>31</v>
      </c>
      <c r="E11" s="35">
        <v>142</v>
      </c>
      <c r="F11" s="35">
        <f t="shared" si="1"/>
        <v>71</v>
      </c>
      <c r="K11" s="29"/>
    </row>
    <row r="12" spans="1:11" ht="12.75">
      <c r="A12" s="44" t="s">
        <v>43</v>
      </c>
      <c r="B12" s="30">
        <v>24</v>
      </c>
      <c r="C12" s="44">
        <f t="shared" si="0"/>
        <v>22</v>
      </c>
      <c r="D12" s="31" t="s">
        <v>37</v>
      </c>
      <c r="E12" s="35">
        <v>126</v>
      </c>
      <c r="F12" s="35">
        <f t="shared" si="1"/>
        <v>87</v>
      </c>
      <c r="K12" s="29"/>
    </row>
    <row r="13" spans="1:11" ht="12.75">
      <c r="A13" s="31" t="s">
        <v>34</v>
      </c>
      <c r="B13" s="30">
        <v>22</v>
      </c>
      <c r="C13" s="44">
        <f t="shared" si="0"/>
        <v>24</v>
      </c>
      <c r="D13" s="44" t="s">
        <v>35</v>
      </c>
      <c r="E13" s="35">
        <v>309</v>
      </c>
      <c r="F13" s="35">
        <f t="shared" si="1"/>
        <v>96</v>
      </c>
      <c r="K13" s="29"/>
    </row>
    <row r="14" spans="1:11" ht="12.75">
      <c r="A14" s="31" t="s">
        <v>39</v>
      </c>
      <c r="B14" s="30">
        <v>16</v>
      </c>
      <c r="C14" s="44">
        <f t="shared" si="0"/>
        <v>30</v>
      </c>
      <c r="D14" s="44" t="s">
        <v>36</v>
      </c>
      <c r="E14" s="35">
        <v>116</v>
      </c>
      <c r="F14" s="35">
        <f t="shared" si="1"/>
        <v>97</v>
      </c>
      <c r="K14" s="29"/>
    </row>
    <row r="15" spans="1:11" ht="12.75">
      <c r="A15" s="44" t="s">
        <v>40</v>
      </c>
      <c r="B15" s="30">
        <v>100</v>
      </c>
      <c r="C15" s="44">
        <f t="shared" si="0"/>
        <v>54</v>
      </c>
      <c r="D15" s="44" t="s">
        <v>40</v>
      </c>
      <c r="E15" s="35">
        <v>350</v>
      </c>
      <c r="F15" s="35">
        <f t="shared" si="1"/>
        <v>137</v>
      </c>
      <c r="K15" s="29"/>
    </row>
    <row r="16" spans="1:11" ht="12.75">
      <c r="A16" s="44" t="s">
        <v>35</v>
      </c>
      <c r="B16" s="30">
        <v>387</v>
      </c>
      <c r="C16" s="44">
        <f t="shared" si="0"/>
        <v>341</v>
      </c>
      <c r="D16" s="44" t="s">
        <v>43</v>
      </c>
      <c r="E16" s="35">
        <v>60</v>
      </c>
      <c r="F16" s="35">
        <f t="shared" si="1"/>
        <v>153</v>
      </c>
      <c r="K16" s="29"/>
    </row>
    <row r="17" spans="1:11" ht="12.75">
      <c r="A17" s="31"/>
      <c r="B17" s="30"/>
      <c r="C17" s="44"/>
      <c r="D17" s="34"/>
      <c r="E17" s="35"/>
      <c r="F17" s="35"/>
      <c r="K17" s="29"/>
    </row>
    <row r="18" spans="1:6" ht="12.75" customHeight="1">
      <c r="A18" s="95" t="s">
        <v>23</v>
      </c>
      <c r="B18" s="96"/>
      <c r="C18" s="96"/>
      <c r="D18" s="96"/>
      <c r="E18" s="96"/>
      <c r="F18" s="97"/>
    </row>
    <row r="19" spans="1:6" ht="12.75">
      <c r="A19" s="80" t="s">
        <v>25</v>
      </c>
      <c r="B19" s="81"/>
      <c r="C19" s="82"/>
      <c r="D19" s="80" t="s">
        <v>26</v>
      </c>
      <c r="E19" s="81"/>
      <c r="F19" s="82"/>
    </row>
    <row r="20" spans="1:6" ht="12.75">
      <c r="A20" s="83"/>
      <c r="B20" s="84"/>
      <c r="C20" s="85"/>
      <c r="D20" s="83"/>
      <c r="E20" s="84"/>
      <c r="F20" s="85"/>
    </row>
    <row r="21" spans="1:6" ht="12.75">
      <c r="A21" s="86" t="s">
        <v>45</v>
      </c>
      <c r="B21" s="87"/>
      <c r="C21" s="88"/>
      <c r="D21" s="86" t="s">
        <v>44</v>
      </c>
      <c r="E21" s="87"/>
      <c r="F21" s="88"/>
    </row>
    <row r="22" spans="1:6" ht="39.75" customHeight="1">
      <c r="A22" s="89"/>
      <c r="B22" s="90"/>
      <c r="C22" s="91"/>
      <c r="D22" s="89"/>
      <c r="E22" s="90"/>
      <c r="F22" s="91"/>
    </row>
    <row r="23" spans="1:6" ht="12.75">
      <c r="A23" s="92" t="s">
        <v>24</v>
      </c>
      <c r="B23" s="92"/>
      <c r="C23" s="92"/>
      <c r="D23" s="92"/>
      <c r="E23" s="92"/>
      <c r="F23" s="92"/>
    </row>
    <row r="24" spans="1:6" ht="12.75">
      <c r="A24" s="93">
        <v>44634</v>
      </c>
      <c r="B24" s="94"/>
      <c r="C24" s="94"/>
      <c r="D24" s="93">
        <v>44634</v>
      </c>
      <c r="E24" s="94"/>
      <c r="F24" s="94"/>
    </row>
    <row r="25" spans="1:6" ht="12.75">
      <c r="A25" s="94" t="s">
        <v>18</v>
      </c>
      <c r="B25" s="94"/>
      <c r="C25" s="94"/>
      <c r="D25" s="94" t="s">
        <v>19</v>
      </c>
      <c r="E25" s="94"/>
      <c r="F25" s="94"/>
    </row>
    <row r="26" spans="1:6" ht="12.75">
      <c r="A26" s="50" t="s">
        <v>32</v>
      </c>
      <c r="B26" s="50" t="s">
        <v>21</v>
      </c>
      <c r="C26" s="50" t="s">
        <v>22</v>
      </c>
      <c r="D26" s="31" t="s">
        <v>32</v>
      </c>
      <c r="E26" s="31" t="s">
        <v>21</v>
      </c>
      <c r="F26" s="31" t="s">
        <v>22</v>
      </c>
    </row>
    <row r="27" spans="1:6" ht="15">
      <c r="A27" s="54" t="s">
        <v>31</v>
      </c>
      <c r="B27" s="54">
        <v>1897</v>
      </c>
      <c r="C27" s="54">
        <f aca="true" t="shared" si="2" ref="C27:C37">ABS(1902-B27)</f>
        <v>5</v>
      </c>
      <c r="D27" s="54" t="s">
        <v>31</v>
      </c>
      <c r="E27" s="46">
        <v>1888</v>
      </c>
      <c r="F27" s="46">
        <f aca="true" t="shared" si="3" ref="F27:F37">ABS(1894-E27)</f>
        <v>6</v>
      </c>
    </row>
    <row r="28" spans="1:6" ht="12.75">
      <c r="A28" s="51" t="s">
        <v>35</v>
      </c>
      <c r="B28" s="51">
        <v>1919</v>
      </c>
      <c r="C28" s="52">
        <f t="shared" si="2"/>
        <v>17</v>
      </c>
      <c r="D28" s="50" t="s">
        <v>49</v>
      </c>
      <c r="E28" s="44">
        <v>1901</v>
      </c>
      <c r="F28" s="31">
        <f t="shared" si="3"/>
        <v>7</v>
      </c>
    </row>
    <row r="29" spans="1:6" ht="12.75">
      <c r="A29" s="50" t="s">
        <v>37</v>
      </c>
      <c r="B29" s="51">
        <v>1884</v>
      </c>
      <c r="C29" s="52">
        <f t="shared" si="2"/>
        <v>18</v>
      </c>
      <c r="D29" s="50" t="s">
        <v>33</v>
      </c>
      <c r="E29" s="44">
        <v>1902</v>
      </c>
      <c r="F29" s="31">
        <f t="shared" si="3"/>
        <v>8</v>
      </c>
    </row>
    <row r="30" spans="1:6" ht="12.75">
      <c r="A30" s="51" t="s">
        <v>36</v>
      </c>
      <c r="B30" s="51">
        <v>1922</v>
      </c>
      <c r="C30" s="52">
        <f t="shared" si="2"/>
        <v>20</v>
      </c>
      <c r="D30" s="51" t="s">
        <v>35</v>
      </c>
      <c r="E30" s="44">
        <v>1878</v>
      </c>
      <c r="F30" s="31">
        <f t="shared" si="3"/>
        <v>16</v>
      </c>
    </row>
    <row r="31" spans="1:6" ht="12.75">
      <c r="A31" s="52" t="s">
        <v>33</v>
      </c>
      <c r="B31" s="52">
        <v>1880</v>
      </c>
      <c r="C31" s="52">
        <f t="shared" si="2"/>
        <v>22</v>
      </c>
      <c r="D31" s="51" t="s">
        <v>36</v>
      </c>
      <c r="E31" s="44">
        <v>1911</v>
      </c>
      <c r="F31" s="31">
        <f t="shared" si="3"/>
        <v>17</v>
      </c>
    </row>
    <row r="32" spans="1:6" ht="12.75">
      <c r="A32" s="50" t="s">
        <v>34</v>
      </c>
      <c r="B32" s="51">
        <v>1928</v>
      </c>
      <c r="C32" s="52">
        <f t="shared" si="2"/>
        <v>26</v>
      </c>
      <c r="D32" s="50" t="s">
        <v>37</v>
      </c>
      <c r="E32" s="44">
        <v>1912</v>
      </c>
      <c r="F32" s="31">
        <f t="shared" si="3"/>
        <v>18</v>
      </c>
    </row>
    <row r="33" spans="1:6" ht="12.75">
      <c r="A33" s="51" t="s">
        <v>48</v>
      </c>
      <c r="B33" s="51">
        <v>1940</v>
      </c>
      <c r="C33" s="52">
        <f t="shared" si="2"/>
        <v>38</v>
      </c>
      <c r="D33" s="50" t="s">
        <v>34</v>
      </c>
      <c r="E33" s="44">
        <v>1925</v>
      </c>
      <c r="F33" s="31">
        <f t="shared" si="3"/>
        <v>31</v>
      </c>
    </row>
    <row r="34" spans="1:6" ht="12.75">
      <c r="A34" s="50" t="s">
        <v>49</v>
      </c>
      <c r="B34" s="51">
        <v>1863</v>
      </c>
      <c r="C34" s="52">
        <f t="shared" si="2"/>
        <v>39</v>
      </c>
      <c r="D34" s="50" t="s">
        <v>51</v>
      </c>
      <c r="E34" s="44">
        <v>1947</v>
      </c>
      <c r="F34" s="31">
        <f t="shared" si="3"/>
        <v>53</v>
      </c>
    </row>
    <row r="35" spans="1:6" ht="12.75">
      <c r="A35" s="50" t="s">
        <v>32</v>
      </c>
      <c r="B35" s="50">
        <v>1958</v>
      </c>
      <c r="C35" s="52">
        <f t="shared" si="2"/>
        <v>56</v>
      </c>
      <c r="D35" s="50" t="s">
        <v>32</v>
      </c>
      <c r="E35" s="44">
        <v>1953</v>
      </c>
      <c r="F35" s="31">
        <f t="shared" si="3"/>
        <v>59</v>
      </c>
    </row>
    <row r="36" spans="1:6" ht="12.75">
      <c r="A36" s="51" t="s">
        <v>50</v>
      </c>
      <c r="B36" s="51">
        <v>1973</v>
      </c>
      <c r="C36" s="52">
        <f t="shared" si="2"/>
        <v>71</v>
      </c>
      <c r="D36" s="51" t="s">
        <v>50</v>
      </c>
      <c r="E36" s="44">
        <v>1968</v>
      </c>
      <c r="F36" s="31">
        <f t="shared" si="3"/>
        <v>74</v>
      </c>
    </row>
    <row r="37" spans="1:6" ht="12.75">
      <c r="A37" s="50" t="s">
        <v>51</v>
      </c>
      <c r="B37" s="51">
        <v>0</v>
      </c>
      <c r="C37" s="52">
        <f t="shared" si="2"/>
        <v>1902</v>
      </c>
      <c r="D37" s="51" t="s">
        <v>48</v>
      </c>
      <c r="E37" s="44">
        <v>1992</v>
      </c>
      <c r="F37" s="31">
        <f t="shared" si="3"/>
        <v>98</v>
      </c>
    </row>
    <row r="38" spans="1:6" ht="12.75">
      <c r="A38" s="51"/>
      <c r="B38" s="51"/>
      <c r="C38" s="52"/>
      <c r="D38" s="53"/>
      <c r="E38" s="35"/>
      <c r="F38" s="35"/>
    </row>
    <row r="39" spans="1:6" ht="12.75">
      <c r="A39" s="31"/>
      <c r="B39" s="30"/>
      <c r="C39" s="44"/>
      <c r="D39" s="34"/>
      <c r="E39" s="35"/>
      <c r="F39" s="35"/>
    </row>
    <row r="40" spans="1:6" ht="12.75">
      <c r="A40" s="95" t="s">
        <v>23</v>
      </c>
      <c r="B40" s="96"/>
      <c r="C40" s="96"/>
      <c r="D40" s="96"/>
      <c r="E40" s="96"/>
      <c r="F40" s="97"/>
    </row>
    <row r="41" spans="1:6" ht="12.75">
      <c r="A41" s="80" t="s">
        <v>25</v>
      </c>
      <c r="B41" s="81"/>
      <c r="C41" s="82"/>
      <c r="D41" s="80" t="s">
        <v>26</v>
      </c>
      <c r="E41" s="81"/>
      <c r="F41" s="82"/>
    </row>
    <row r="42" spans="1:6" ht="12.75">
      <c r="A42" s="83"/>
      <c r="B42" s="84"/>
      <c r="C42" s="85"/>
      <c r="D42" s="83"/>
      <c r="E42" s="84"/>
      <c r="F42" s="85"/>
    </row>
    <row r="43" spans="1:6" ht="12.75">
      <c r="A43" s="86" t="s">
        <v>53</v>
      </c>
      <c r="B43" s="87"/>
      <c r="C43" s="88"/>
      <c r="D43" s="86" t="s">
        <v>52</v>
      </c>
      <c r="E43" s="87"/>
      <c r="F43" s="88"/>
    </row>
    <row r="44" spans="1:6" ht="12.75">
      <c r="A44" s="89"/>
      <c r="B44" s="90"/>
      <c r="C44" s="91"/>
      <c r="D44" s="89"/>
      <c r="E44" s="90"/>
      <c r="F44" s="91"/>
    </row>
    <row r="45" spans="1:6" ht="12.75">
      <c r="A45" s="92" t="s">
        <v>24</v>
      </c>
      <c r="B45" s="92"/>
      <c r="C45" s="92"/>
      <c r="D45" s="92"/>
      <c r="E45" s="92"/>
      <c r="F45" s="92"/>
    </row>
    <row r="46" spans="1:6" ht="12.75">
      <c r="A46" s="93">
        <v>44641</v>
      </c>
      <c r="B46" s="94"/>
      <c r="C46" s="94"/>
      <c r="D46" s="93">
        <v>44641</v>
      </c>
      <c r="E46" s="94"/>
      <c r="F46" s="94"/>
    </row>
    <row r="47" spans="1:6" ht="12.75">
      <c r="A47" s="94" t="s">
        <v>18</v>
      </c>
      <c r="B47" s="94"/>
      <c r="C47" s="94"/>
      <c r="D47" s="94" t="s">
        <v>19</v>
      </c>
      <c r="E47" s="94"/>
      <c r="F47" s="94"/>
    </row>
    <row r="48" spans="1:6" ht="12.75">
      <c r="A48" s="50" t="s">
        <v>32</v>
      </c>
      <c r="B48" s="50" t="s">
        <v>21</v>
      </c>
      <c r="C48" s="50" t="s">
        <v>22</v>
      </c>
      <c r="D48" s="31" t="s">
        <v>32</v>
      </c>
      <c r="E48" s="31" t="s">
        <v>21</v>
      </c>
      <c r="F48" s="31" t="s">
        <v>22</v>
      </c>
    </row>
    <row r="49" spans="1:6" ht="15">
      <c r="A49" s="54" t="s">
        <v>59</v>
      </c>
      <c r="B49" s="54">
        <v>538</v>
      </c>
      <c r="C49" s="54">
        <f aca="true" t="shared" si="4" ref="C49:C58">ABS(508-B49)</f>
        <v>30</v>
      </c>
      <c r="D49" s="54" t="s">
        <v>57</v>
      </c>
      <c r="E49" s="46">
        <v>44</v>
      </c>
      <c r="F49" s="46">
        <f aca="true" t="shared" si="5" ref="F49:F58">ABS(44-E49)</f>
        <v>0</v>
      </c>
    </row>
    <row r="50" spans="1:6" ht="15">
      <c r="A50" s="56" t="s">
        <v>36</v>
      </c>
      <c r="B50" s="56">
        <v>538</v>
      </c>
      <c r="C50" s="57">
        <f t="shared" si="4"/>
        <v>30</v>
      </c>
      <c r="D50" s="57" t="s">
        <v>33</v>
      </c>
      <c r="E50" s="44">
        <v>45</v>
      </c>
      <c r="F50" s="48">
        <f t="shared" si="5"/>
        <v>1</v>
      </c>
    </row>
    <row r="51" spans="1:6" ht="15">
      <c r="A51" s="56" t="s">
        <v>60</v>
      </c>
      <c r="B51" s="56">
        <v>598</v>
      </c>
      <c r="C51" s="57">
        <f t="shared" si="4"/>
        <v>90</v>
      </c>
      <c r="D51" s="56" t="s">
        <v>36</v>
      </c>
      <c r="E51" s="49">
        <v>47</v>
      </c>
      <c r="F51" s="48">
        <f t="shared" si="5"/>
        <v>3</v>
      </c>
    </row>
    <row r="52" spans="1:6" ht="15">
      <c r="A52" s="56" t="s">
        <v>37</v>
      </c>
      <c r="B52" s="56">
        <v>620</v>
      </c>
      <c r="C52" s="57">
        <f t="shared" si="4"/>
        <v>112</v>
      </c>
      <c r="D52" s="56" t="s">
        <v>37</v>
      </c>
      <c r="E52" s="49">
        <v>41</v>
      </c>
      <c r="F52" s="48">
        <f t="shared" si="5"/>
        <v>3</v>
      </c>
    </row>
    <row r="53" spans="1:6" ht="15">
      <c r="A53" s="56" t="s">
        <v>58</v>
      </c>
      <c r="B53" s="56">
        <v>362</v>
      </c>
      <c r="C53" s="57">
        <f t="shared" si="4"/>
        <v>146</v>
      </c>
      <c r="D53" s="58" t="s">
        <v>31</v>
      </c>
      <c r="E53" s="49">
        <v>38</v>
      </c>
      <c r="F53" s="48">
        <f t="shared" si="5"/>
        <v>6</v>
      </c>
    </row>
    <row r="54" spans="1:6" ht="15">
      <c r="A54" s="58" t="s">
        <v>31</v>
      </c>
      <c r="B54" s="58">
        <v>834</v>
      </c>
      <c r="C54" s="57">
        <f t="shared" si="4"/>
        <v>326</v>
      </c>
      <c r="D54" s="56" t="s">
        <v>49</v>
      </c>
      <c r="E54" s="44">
        <v>35</v>
      </c>
      <c r="F54" s="48">
        <f t="shared" si="5"/>
        <v>9</v>
      </c>
    </row>
    <row r="55" spans="1:6" ht="15">
      <c r="A55" s="56" t="s">
        <v>49</v>
      </c>
      <c r="B55" s="56">
        <v>840</v>
      </c>
      <c r="C55" s="57">
        <f t="shared" si="4"/>
        <v>332</v>
      </c>
      <c r="D55" s="56" t="s">
        <v>58</v>
      </c>
      <c r="E55" s="49">
        <v>31</v>
      </c>
      <c r="F55" s="48">
        <f t="shared" si="5"/>
        <v>13</v>
      </c>
    </row>
    <row r="56" spans="1:6" ht="15">
      <c r="A56" s="56" t="s">
        <v>57</v>
      </c>
      <c r="B56" s="56">
        <v>850</v>
      </c>
      <c r="C56" s="57">
        <f t="shared" si="4"/>
        <v>342</v>
      </c>
      <c r="D56" s="56" t="s">
        <v>61</v>
      </c>
      <c r="E56" s="44">
        <v>30</v>
      </c>
      <c r="F56" s="48">
        <f t="shared" si="5"/>
        <v>14</v>
      </c>
    </row>
    <row r="57" spans="1:6" ht="15">
      <c r="A57" s="57" t="s">
        <v>33</v>
      </c>
      <c r="B57" s="57">
        <v>978</v>
      </c>
      <c r="C57" s="57">
        <f t="shared" si="4"/>
        <v>470</v>
      </c>
      <c r="D57" s="56" t="s">
        <v>60</v>
      </c>
      <c r="E57" s="49">
        <v>15</v>
      </c>
      <c r="F57" s="48">
        <f t="shared" si="5"/>
        <v>29</v>
      </c>
    </row>
    <row r="58" spans="1:6" ht="15">
      <c r="A58" s="56" t="s">
        <v>61</v>
      </c>
      <c r="B58" s="56">
        <v>1200</v>
      </c>
      <c r="C58" s="57">
        <f t="shared" si="4"/>
        <v>692</v>
      </c>
      <c r="D58" s="56" t="s">
        <v>59</v>
      </c>
      <c r="E58" s="48">
        <v>0</v>
      </c>
      <c r="F58" s="48">
        <f t="shared" si="5"/>
        <v>44</v>
      </c>
    </row>
    <row r="59" spans="1:6" ht="12.75">
      <c r="A59" s="50"/>
      <c r="B59" s="50"/>
      <c r="C59" s="52"/>
      <c r="D59" s="51"/>
      <c r="E59" s="44"/>
      <c r="F59" s="31"/>
    </row>
    <row r="60" spans="1:6" ht="12.75">
      <c r="A60" s="51"/>
      <c r="B60" s="51"/>
      <c r="C60" s="52"/>
      <c r="D60" s="53"/>
      <c r="E60" s="35"/>
      <c r="F60" s="35"/>
    </row>
    <row r="61" spans="1:6" ht="12.75">
      <c r="A61" s="31"/>
      <c r="B61" s="30"/>
      <c r="C61" s="44"/>
      <c r="D61" s="34"/>
      <c r="E61" s="35"/>
      <c r="F61" s="35"/>
    </row>
    <row r="62" spans="1:6" ht="12.75">
      <c r="A62" s="95" t="s">
        <v>23</v>
      </c>
      <c r="B62" s="96"/>
      <c r="C62" s="96"/>
      <c r="D62" s="96"/>
      <c r="E62" s="96"/>
      <c r="F62" s="97"/>
    </row>
    <row r="63" spans="1:6" ht="12.75">
      <c r="A63" s="80" t="s">
        <v>25</v>
      </c>
      <c r="B63" s="81"/>
      <c r="C63" s="82"/>
      <c r="D63" s="80" t="s">
        <v>26</v>
      </c>
      <c r="E63" s="81"/>
      <c r="F63" s="82"/>
    </row>
    <row r="64" spans="1:6" ht="12.75">
      <c r="A64" s="83"/>
      <c r="B64" s="84"/>
      <c r="C64" s="85"/>
      <c r="D64" s="83"/>
      <c r="E64" s="84"/>
      <c r="F64" s="85"/>
    </row>
    <row r="65" spans="1:6" ht="12.75">
      <c r="A65" s="86" t="s">
        <v>63</v>
      </c>
      <c r="B65" s="87"/>
      <c r="C65" s="88"/>
      <c r="D65" s="86" t="s">
        <v>62</v>
      </c>
      <c r="E65" s="87"/>
      <c r="F65" s="88"/>
    </row>
    <row r="66" spans="1:6" ht="12.75">
      <c r="A66" s="89"/>
      <c r="B66" s="90"/>
      <c r="C66" s="91"/>
      <c r="D66" s="89"/>
      <c r="E66" s="90"/>
      <c r="F66" s="91"/>
    </row>
    <row r="67" spans="1:6" ht="12.75">
      <c r="A67" s="92" t="s">
        <v>24</v>
      </c>
      <c r="B67" s="92"/>
      <c r="C67" s="92"/>
      <c r="D67" s="92"/>
      <c r="E67" s="92"/>
      <c r="F67" s="92"/>
    </row>
    <row r="68" spans="1:6" ht="12.75">
      <c r="A68" s="93">
        <v>44648</v>
      </c>
      <c r="B68" s="94"/>
      <c r="C68" s="94"/>
      <c r="D68" s="93">
        <v>44648</v>
      </c>
      <c r="E68" s="94"/>
      <c r="F68" s="94"/>
    </row>
    <row r="69" spans="1:6" ht="12.75">
      <c r="A69" s="94" t="s">
        <v>18</v>
      </c>
      <c r="B69" s="94"/>
      <c r="C69" s="94"/>
      <c r="D69" s="94" t="s">
        <v>19</v>
      </c>
      <c r="E69" s="94"/>
      <c r="F69" s="94"/>
    </row>
    <row r="70" spans="1:6" ht="12.75">
      <c r="A70" s="50" t="s">
        <v>32</v>
      </c>
      <c r="B70" s="50" t="s">
        <v>21</v>
      </c>
      <c r="C70" s="50" t="s">
        <v>22</v>
      </c>
      <c r="D70" s="31" t="s">
        <v>32</v>
      </c>
      <c r="E70" s="31" t="s">
        <v>21</v>
      </c>
      <c r="F70" s="31" t="s">
        <v>22</v>
      </c>
    </row>
    <row r="71" spans="1:6" ht="15">
      <c r="A71" s="46" t="s">
        <v>65</v>
      </c>
      <c r="B71" s="46">
        <v>170</v>
      </c>
      <c r="C71" s="46">
        <f>ABS(190-B71)</f>
        <v>20</v>
      </c>
      <c r="D71" s="46" t="s">
        <v>34</v>
      </c>
      <c r="E71" s="46">
        <v>2600</v>
      </c>
      <c r="F71" s="46">
        <f>ABS(2544-E71)</f>
        <v>56</v>
      </c>
    </row>
    <row r="72" spans="1:6" ht="12.75">
      <c r="A72" s="3" t="s">
        <v>36</v>
      </c>
      <c r="B72" s="3">
        <v>156</v>
      </c>
      <c r="C72" s="3">
        <f>ABS(190-B72)</f>
        <v>34</v>
      </c>
      <c r="D72" s="3" t="s">
        <v>33</v>
      </c>
      <c r="E72" s="3">
        <v>2448</v>
      </c>
      <c r="F72" s="3">
        <f>ABS(2544-E72)</f>
        <v>96</v>
      </c>
    </row>
    <row r="73" spans="1:6" ht="12.75">
      <c r="A73" s="3" t="s">
        <v>33</v>
      </c>
      <c r="B73" s="3">
        <v>130</v>
      </c>
      <c r="C73" s="3">
        <f>ABS(190-B73)</f>
        <v>60</v>
      </c>
      <c r="D73" s="3" t="s">
        <v>68</v>
      </c>
      <c r="E73" s="3">
        <v>2200</v>
      </c>
      <c r="F73" s="3">
        <f>ABS(2544-E73)</f>
        <v>344</v>
      </c>
    </row>
    <row r="74" spans="1:6" ht="12.75">
      <c r="A74" s="3" t="s">
        <v>67</v>
      </c>
      <c r="B74" s="3">
        <v>273</v>
      </c>
      <c r="C74" s="3">
        <f>ABS(190-B74)</f>
        <v>83</v>
      </c>
      <c r="D74" s="3" t="s">
        <v>36</v>
      </c>
      <c r="E74" s="3">
        <v>2980</v>
      </c>
      <c r="F74" s="3">
        <f>ABS(2544-E74)</f>
        <v>436</v>
      </c>
    </row>
    <row r="75" spans="1:6" ht="12.75">
      <c r="A75" s="3" t="s">
        <v>31</v>
      </c>
      <c r="B75" s="3">
        <v>96</v>
      </c>
      <c r="C75" s="3">
        <f>ABS(190-B75)</f>
        <v>94</v>
      </c>
      <c r="D75" s="3" t="s">
        <v>69</v>
      </c>
      <c r="E75" s="3">
        <v>2100</v>
      </c>
      <c r="F75" s="3">
        <f>ABS(2544-E75)</f>
        <v>444</v>
      </c>
    </row>
    <row r="76" spans="1:6" ht="12.75">
      <c r="A76" s="3" t="s">
        <v>70</v>
      </c>
      <c r="B76" s="3">
        <v>88</v>
      </c>
      <c r="C76" s="3">
        <f>ABS(190-B76)</f>
        <v>102</v>
      </c>
      <c r="D76" s="3" t="s">
        <v>66</v>
      </c>
      <c r="E76" s="3">
        <v>3061</v>
      </c>
      <c r="F76" s="3">
        <f>ABS(2544-E76)</f>
        <v>517</v>
      </c>
    </row>
    <row r="77" spans="1:6" ht="12.75">
      <c r="A77" s="3" t="s">
        <v>66</v>
      </c>
      <c r="B77" s="3">
        <v>306</v>
      </c>
      <c r="C77" s="3">
        <f>ABS(190-B77)</f>
        <v>116</v>
      </c>
      <c r="D77" s="3" t="s">
        <v>71</v>
      </c>
      <c r="E77" s="3">
        <v>1700</v>
      </c>
      <c r="F77" s="3">
        <f>ABS(2544-E77)</f>
        <v>844</v>
      </c>
    </row>
    <row r="78" spans="1:6" ht="12.75">
      <c r="A78" s="3" t="s">
        <v>69</v>
      </c>
      <c r="B78" s="3">
        <v>74</v>
      </c>
      <c r="C78" s="3">
        <f>ABS(190-B78)</f>
        <v>116</v>
      </c>
      <c r="D78" s="3" t="s">
        <v>31</v>
      </c>
      <c r="E78" s="3">
        <v>3400</v>
      </c>
      <c r="F78" s="3">
        <f>ABS(2544-E78)</f>
        <v>856</v>
      </c>
    </row>
    <row r="79" spans="1:6" ht="12.75">
      <c r="A79" s="3" t="s">
        <v>34</v>
      </c>
      <c r="B79" s="3">
        <v>60</v>
      </c>
      <c r="C79" s="3">
        <f>ABS(190-B79)</f>
        <v>130</v>
      </c>
      <c r="D79" s="3" t="s">
        <v>67</v>
      </c>
      <c r="E79" s="3">
        <v>1617</v>
      </c>
      <c r="F79" s="3">
        <f>ABS(2544-E79)</f>
        <v>927</v>
      </c>
    </row>
    <row r="80" spans="1:6" ht="12.75">
      <c r="A80" s="3" t="s">
        <v>49</v>
      </c>
      <c r="B80" s="3">
        <v>42</v>
      </c>
      <c r="C80" s="3">
        <f>ABS(190-B80)</f>
        <v>148</v>
      </c>
      <c r="D80" s="3" t="s">
        <v>70</v>
      </c>
      <c r="E80" s="3">
        <v>4400</v>
      </c>
      <c r="F80" s="3">
        <f>ABS(2544-E80)</f>
        <v>1856</v>
      </c>
    </row>
    <row r="81" spans="1:6" ht="12.75">
      <c r="A81" s="3" t="s">
        <v>68</v>
      </c>
      <c r="B81" s="3">
        <v>32</v>
      </c>
      <c r="C81" s="3">
        <f>ABS(190-B81)</f>
        <v>158</v>
      </c>
      <c r="D81" s="3" t="s">
        <v>65</v>
      </c>
      <c r="E81" s="3">
        <v>0</v>
      </c>
      <c r="F81" s="3">
        <f>ABS(2544-E81)</f>
        <v>2544</v>
      </c>
    </row>
    <row r="82" spans="1:6" ht="12.75">
      <c r="A82" s="3" t="s">
        <v>71</v>
      </c>
      <c r="B82" s="3">
        <v>0</v>
      </c>
      <c r="C82" s="3">
        <f>ABS(190-B82)</f>
        <v>190</v>
      </c>
      <c r="D82" s="3" t="s">
        <v>49</v>
      </c>
      <c r="E82" s="3">
        <v>7800</v>
      </c>
      <c r="F82" s="3">
        <f>ABS(2544-E82)</f>
        <v>5256</v>
      </c>
    </row>
    <row r="83" spans="1:6" ht="12.75">
      <c r="A83" s="31"/>
      <c r="B83" s="30"/>
      <c r="C83" s="44"/>
      <c r="D83" s="3"/>
      <c r="E83" s="3"/>
      <c r="F83" s="3"/>
    </row>
    <row r="84" spans="1:6" ht="12.75">
      <c r="A84" s="95" t="s">
        <v>23</v>
      </c>
      <c r="B84" s="96"/>
      <c r="C84" s="96"/>
      <c r="D84" s="96"/>
      <c r="E84" s="96"/>
      <c r="F84" s="97"/>
    </row>
    <row r="85" spans="1:6" ht="12.75">
      <c r="A85" s="80" t="s">
        <v>25</v>
      </c>
      <c r="B85" s="81"/>
      <c r="C85" s="82"/>
      <c r="D85" s="80" t="s">
        <v>26</v>
      </c>
      <c r="E85" s="81"/>
      <c r="F85" s="82"/>
    </row>
    <row r="86" spans="1:6" ht="12.75">
      <c r="A86" s="83"/>
      <c r="B86" s="84"/>
      <c r="C86" s="85"/>
      <c r="D86" s="83"/>
      <c r="E86" s="84"/>
      <c r="F86" s="85"/>
    </row>
    <row r="87" spans="1:6" ht="12.75">
      <c r="A87" s="86" t="s">
        <v>72</v>
      </c>
      <c r="B87" s="87"/>
      <c r="C87" s="88"/>
      <c r="D87" s="86" t="s">
        <v>73</v>
      </c>
      <c r="E87" s="87"/>
      <c r="F87" s="88"/>
    </row>
    <row r="88" spans="1:6" ht="12.75">
      <c r="A88" s="89"/>
      <c r="B88" s="90"/>
      <c r="C88" s="91"/>
      <c r="D88" s="89"/>
      <c r="E88" s="90"/>
      <c r="F88" s="91"/>
    </row>
  </sheetData>
  <sheetProtection/>
  <mergeCells count="40"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2022-03-28T20:37:35Z</dcterms:modified>
  <cp:category/>
  <cp:version/>
  <cp:contentType/>
  <cp:contentStatus/>
</cp:coreProperties>
</file>