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<sst xmlns="http://schemas.openxmlformats.org/spreadsheetml/2006/main" count="109" uniqueCount="57">
  <si>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</si>
  <si>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</si>
  <si>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</si>
  <si>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</si>
  <si>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</si>
  <si>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</si>
  <si>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</si>
  <si>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</si>
  <si>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</si>
  <si>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</si>
  <si>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</si>
  <si>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</si>
  <si>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</si>
  <si>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</si>
  <si>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</si>
  <si>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</si>
  <si>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</si>
  <si>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</si>
  <si>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</si>
  <si>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</si>
  <si>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</si>
  <si>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</si>
  <si>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</si>
  <si>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</si>
  <si>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</si>
  <si>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</si>
  <si>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</si>
  <si>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</si>
  <si>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</si>
  <si>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</si>
  <si>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</si>
  <si>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</si>
  <si>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</si>
  <si>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RONS REDS</t>
  </si>
  <si>
    <t>I AM SMARTICUS</t>
  </si>
  <si>
    <t>SENECTUS</t>
  </si>
  <si>
    <t>TOP 5'S</t>
  </si>
  <si>
    <t>ADRIANS PRTZELS</t>
  </si>
  <si>
    <t>APRIL 4TH 2022</t>
  </si>
  <si>
    <t>CLRRY LOADS</t>
  </si>
  <si>
    <t>MATERIAL GIRLS</t>
  </si>
  <si>
    <t>THREE SECOND MEMORY</t>
  </si>
  <si>
    <t>SENECTUS ADRIANS PRETZELS APRIL 4TH 2022 = 5</t>
  </si>
  <si>
    <t xml:space="preserve">11 RONS REDS   </t>
  </si>
  <si>
    <t>CLARRY LOADS</t>
  </si>
  <si>
    <t>The Rutland &amp; Derby - Monday Night Quiz - Quiz League #91</t>
  </si>
  <si>
    <t>RATE OUR QUAILS</t>
  </si>
  <si>
    <t>BILLY BOYS</t>
  </si>
  <si>
    <t>WHERES ASHLEY</t>
  </si>
  <si>
    <t>TEAM SETH</t>
  </si>
  <si>
    <t>PIZZA PARTY</t>
  </si>
  <si>
    <r>
      <rPr>
        <b/>
        <sz val="10"/>
        <color indexed="10"/>
        <rFont val="Arial"/>
        <family val="2"/>
      </rPr>
      <t>RONS REDS</t>
    </r>
    <r>
      <rPr>
        <b/>
        <sz val="10"/>
        <rFont val="Arial"/>
        <family val="2"/>
      </rPr>
      <t xml:space="preserve"> &amp; BILY BOYS =14</t>
    </r>
  </si>
  <si>
    <r>
      <rPr>
        <b/>
        <sz val="10"/>
        <color indexed="10"/>
        <rFont val="Arial"/>
        <family val="2"/>
      </rPr>
      <t>PIZZA PARTY</t>
    </r>
    <r>
      <rPr>
        <b/>
        <sz val="10"/>
        <rFont val="Arial"/>
        <family val="2"/>
      </rPr>
      <t xml:space="preserve"> = 5</t>
    </r>
  </si>
  <si>
    <t xml:space="preserve">WHERES ASHLEY </t>
  </si>
  <si>
    <t xml:space="preserve">SETH </t>
  </si>
  <si>
    <t xml:space="preserve">RATE OUR QUAILS </t>
  </si>
  <si>
    <t>FAMOUS FACES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</si>
</sst>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7" fillId="34" borderId="15" xfId="0" applyFon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8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5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2.75">
      <c r="A2" s="68" t="s">
        <v>15</v>
      </c>
      <c r="B2" s="69"/>
      <c r="C2" s="69"/>
      <c r="D2" s="69"/>
      <c r="E2" s="69"/>
      <c r="F2" s="69"/>
      <c r="G2" s="69"/>
      <c r="H2" s="26">
        <v>1</v>
      </c>
      <c r="I2" s="26"/>
      <c r="J2" s="70"/>
      <c r="K2" s="71"/>
    </row>
    <row r="3" spans="1:11" ht="12.75" customHeight="1">
      <c r="A3" s="53" t="s">
        <v>0</v>
      </c>
      <c r="B3" s="72" t="s">
        <v>1</v>
      </c>
      <c r="C3" s="53" t="s">
        <v>16</v>
      </c>
      <c r="D3" s="36" t="s">
        <v>20</v>
      </c>
      <c r="E3" s="37"/>
      <c r="F3" s="37"/>
      <c r="G3" s="37"/>
      <c r="H3" s="37"/>
      <c r="I3" s="38"/>
      <c r="J3" s="53" t="s">
        <v>2</v>
      </c>
      <c r="K3" s="9" t="s">
        <v>13</v>
      </c>
    </row>
    <row r="4" spans="1:11" ht="12.75">
      <c r="A4" s="54"/>
      <c r="B4" s="73"/>
      <c r="C4" s="54"/>
      <c r="D4" s="2">
        <v>44655</v>
      </c>
      <c r="E4" s="2">
        <f>D4+7</f>
        <v>44662</v>
      </c>
      <c r="F4" s="39">
        <f>E4+7</f>
        <v>44669</v>
      </c>
      <c r="G4" s="2">
        <f>F4+7</f>
        <v>44676</v>
      </c>
      <c r="H4" s="2">
        <f>G4+7</f>
        <v>44683</v>
      </c>
      <c r="I4" s="2"/>
      <c r="J4" s="54"/>
      <c r="K4" s="9" t="s">
        <v>14</v>
      </c>
    </row>
    <row r="5" spans="1:11" s="24" customFormat="1" ht="12.75" customHeight="1">
      <c r="A5" s="25">
        <v>1</v>
      </c>
      <c r="B5" s="3" t="s">
        <v>33</v>
      </c>
      <c r="C5" s="30">
        <f>COUNTIF(D5:H5,"&lt;&gt;")</f>
        <v>2</v>
      </c>
      <c r="D5" s="30">
        <v>53</v>
      </c>
      <c r="E5" s="33">
        <v>57</v>
      </c>
      <c r="F5" s="40"/>
      <c r="G5" s="49"/>
      <c r="H5" s="42"/>
      <c r="I5" s="42"/>
      <c r="J5" s="30">
        <f>SUM(D5:H5)</f>
        <v>110</v>
      </c>
      <c r="K5" s="23">
        <f>J5/C5</f>
        <v>55</v>
      </c>
    </row>
    <row r="6" spans="1:11" s="24" customFormat="1" ht="12.75">
      <c r="A6" s="25">
        <f aca="true" t="shared" si="0" ref="A6:A18">A5+1</f>
        <v>2</v>
      </c>
      <c r="B6" s="31" t="s">
        <v>31</v>
      </c>
      <c r="C6" s="30">
        <f>COUNTIF(D6:H6,"&lt;&gt;")</f>
        <v>2</v>
      </c>
      <c r="D6" s="30">
        <v>49.5</v>
      </c>
      <c r="E6" s="33">
        <v>54</v>
      </c>
      <c r="F6" s="40"/>
      <c r="G6" s="49"/>
      <c r="H6" s="42"/>
      <c r="I6" s="42"/>
      <c r="J6" s="30">
        <f>SUM(D6:H6)</f>
        <v>103.5</v>
      </c>
      <c r="K6" s="23">
        <f aca="true" t="shared" si="1" ref="K6:K13">J6/C6</f>
        <v>51.75</v>
      </c>
    </row>
    <row r="7" spans="1:11" s="24" customFormat="1" ht="12.75">
      <c r="A7" s="25">
        <f t="shared" si="0"/>
        <v>3</v>
      </c>
      <c r="B7" s="31" t="s">
        <v>34</v>
      </c>
      <c r="C7" s="30">
        <f>COUNTIF(D7:H7,"&lt;&gt;")</f>
        <v>2</v>
      </c>
      <c r="D7" s="30">
        <v>43</v>
      </c>
      <c r="E7" s="33">
        <v>47.5</v>
      </c>
      <c r="F7" s="40"/>
      <c r="G7" s="49"/>
      <c r="H7" s="42"/>
      <c r="I7" s="42"/>
      <c r="J7" s="30">
        <f>SUM(D7:H7)</f>
        <v>90.5</v>
      </c>
      <c r="K7" s="23">
        <f t="shared" si="1"/>
        <v>45.25</v>
      </c>
    </row>
    <row r="8" spans="1:11" s="24" customFormat="1" ht="12" customHeight="1">
      <c r="A8" s="25">
        <f t="shared" si="0"/>
        <v>4</v>
      </c>
      <c r="B8" s="46" t="s">
        <v>41</v>
      </c>
      <c r="C8" s="30">
        <f>COUNTIF(D8:H8,"&lt;&gt;")</f>
        <v>2</v>
      </c>
      <c r="D8" s="30">
        <v>45.5</v>
      </c>
      <c r="E8" s="33">
        <v>44</v>
      </c>
      <c r="F8" s="40"/>
      <c r="G8" s="49"/>
      <c r="H8" s="42"/>
      <c r="I8" s="42"/>
      <c r="J8" s="30">
        <f>SUM(D8:H8)</f>
        <v>89.5</v>
      </c>
      <c r="K8" s="23">
        <f t="shared" si="1"/>
        <v>44.75</v>
      </c>
    </row>
    <row r="9" spans="1:11" s="24" customFormat="1" ht="12.75">
      <c r="A9" s="25">
        <f t="shared" si="0"/>
        <v>5</v>
      </c>
      <c r="B9" s="48" t="s">
        <v>53</v>
      </c>
      <c r="C9" s="30">
        <f>COUNTIF(D9:H9,"&lt;&gt;")</f>
        <v>1</v>
      </c>
      <c r="D9" s="30"/>
      <c r="E9" s="33">
        <v>54</v>
      </c>
      <c r="F9" s="40"/>
      <c r="G9" s="49"/>
      <c r="H9" s="42"/>
      <c r="I9" s="42"/>
      <c r="J9" s="30">
        <f>SUM(D9:H9)</f>
        <v>54</v>
      </c>
      <c r="K9" s="23">
        <f t="shared" si="1"/>
        <v>54</v>
      </c>
    </row>
    <row r="10" spans="1:11" s="24" customFormat="1" ht="12.75">
      <c r="A10" s="25">
        <f t="shared" si="0"/>
        <v>6</v>
      </c>
      <c r="B10" s="48" t="s">
        <v>54</v>
      </c>
      <c r="C10" s="30">
        <f>COUNTIF(D10:H10,"&lt;&gt;")</f>
        <v>1</v>
      </c>
      <c r="D10" s="30"/>
      <c r="E10" s="33">
        <v>49</v>
      </c>
      <c r="F10" s="40"/>
      <c r="G10" s="49"/>
      <c r="H10" s="42"/>
      <c r="I10" s="42"/>
      <c r="J10" s="30">
        <f>SUM(D10:H10)</f>
        <v>49</v>
      </c>
      <c r="K10" s="23">
        <f t="shared" si="1"/>
        <v>49</v>
      </c>
    </row>
    <row r="11" spans="1:11" s="24" customFormat="1" ht="12.75">
      <c r="A11" s="25">
        <f t="shared" si="0"/>
        <v>7</v>
      </c>
      <c r="B11" s="46" t="s">
        <v>44</v>
      </c>
      <c r="C11" s="30">
        <f>COUNTIF(D11:H11,"&lt;&gt;")</f>
        <v>1</v>
      </c>
      <c r="D11" s="30">
        <v>47.5</v>
      </c>
      <c r="E11" s="33"/>
      <c r="F11" s="40"/>
      <c r="G11" s="49"/>
      <c r="H11" s="42"/>
      <c r="I11" s="42"/>
      <c r="J11" s="30">
        <f>SUM(D11:H11)</f>
        <v>47.5</v>
      </c>
      <c r="K11" s="23">
        <f t="shared" si="1"/>
        <v>47.5</v>
      </c>
    </row>
    <row r="12" spans="1:11" s="24" customFormat="1" ht="12.75">
      <c r="A12" s="25">
        <f t="shared" si="0"/>
        <v>8</v>
      </c>
      <c r="B12" s="48" t="s">
        <v>47</v>
      </c>
      <c r="C12" s="30">
        <f>COUNTIF(D12:H12,"&lt;&gt;")</f>
        <v>1</v>
      </c>
      <c r="D12" s="30"/>
      <c r="E12" s="33">
        <v>47</v>
      </c>
      <c r="F12" s="40"/>
      <c r="G12" s="49"/>
      <c r="H12" s="42"/>
      <c r="I12" s="42"/>
      <c r="J12" s="30">
        <f>SUM(D12:H12)</f>
        <v>47</v>
      </c>
      <c r="K12" s="23">
        <f t="shared" si="1"/>
        <v>47</v>
      </c>
    </row>
    <row r="13" spans="1:11" s="24" customFormat="1" ht="12.75">
      <c r="A13" s="25">
        <f t="shared" si="0"/>
        <v>9</v>
      </c>
      <c r="B13" s="34" t="s">
        <v>55</v>
      </c>
      <c r="C13" s="30">
        <f>COUNTIF(D13:H13,"&lt;&gt;")</f>
        <v>1</v>
      </c>
      <c r="D13" s="30"/>
      <c r="E13" s="33">
        <v>37.5</v>
      </c>
      <c r="F13" s="40"/>
      <c r="G13" s="49"/>
      <c r="H13" s="42"/>
      <c r="I13" s="42"/>
      <c r="J13" s="30">
        <f>SUM(D13:H13)</f>
        <v>37.5</v>
      </c>
      <c r="K13" s="23">
        <f t="shared" si="1"/>
        <v>37.5</v>
      </c>
    </row>
    <row r="14" spans="1:11" s="24" customFormat="1" ht="12.75">
      <c r="A14" s="25">
        <f t="shared" si="0"/>
        <v>10</v>
      </c>
      <c r="B14" s="31" t="s">
        <v>37</v>
      </c>
      <c r="C14" s="30">
        <f>COUNTIF(D14:H14,"&lt;&gt;")</f>
        <v>1</v>
      </c>
      <c r="D14" s="30">
        <v>36.5</v>
      </c>
      <c r="E14" s="33"/>
      <c r="F14" s="40"/>
      <c r="G14" s="49"/>
      <c r="H14" s="42"/>
      <c r="I14" s="42"/>
      <c r="J14" s="30">
        <f>SUM(D14:H14)</f>
        <v>36.5</v>
      </c>
      <c r="K14" s="23">
        <f>J14/C14</f>
        <v>36.5</v>
      </c>
    </row>
    <row r="15" spans="1:11" s="24" customFormat="1" ht="12.75">
      <c r="A15" s="25">
        <f t="shared" si="0"/>
        <v>11</v>
      </c>
      <c r="B15" s="31" t="s">
        <v>35</v>
      </c>
      <c r="C15" s="30">
        <f>COUNTIF(D15:H15,"&lt;&gt;")</f>
        <v>1</v>
      </c>
      <c r="D15" s="30">
        <v>35</v>
      </c>
      <c r="E15" s="33"/>
      <c r="F15" s="40"/>
      <c r="G15" s="49"/>
      <c r="H15" s="42"/>
      <c r="I15" s="42"/>
      <c r="J15" s="30">
        <f>SUM(D15:H15)</f>
        <v>35</v>
      </c>
      <c r="K15" s="23">
        <f>J15/C15</f>
        <v>35</v>
      </c>
    </row>
    <row r="16" spans="1:11" s="24" customFormat="1" ht="12.75">
      <c r="A16" s="25">
        <f t="shared" si="0"/>
        <v>12</v>
      </c>
      <c r="B16" s="34" t="s">
        <v>50</v>
      </c>
      <c r="C16" s="30">
        <f>COUNTIF(D16:H16,"&lt;&gt;")</f>
        <v>1</v>
      </c>
      <c r="D16" s="30"/>
      <c r="E16" s="33">
        <v>26.5</v>
      </c>
      <c r="F16" s="40"/>
      <c r="G16" s="49"/>
      <c r="H16" s="42"/>
      <c r="I16" s="42"/>
      <c r="J16" s="30">
        <f>SUM(D16:H16)</f>
        <v>26.5</v>
      </c>
      <c r="K16" s="23">
        <f>J16/C16</f>
        <v>26.5</v>
      </c>
    </row>
    <row r="17" spans="1:11" s="24" customFormat="1" ht="13.5" customHeight="1">
      <c r="A17" s="25">
        <f t="shared" si="0"/>
        <v>13</v>
      </c>
      <c r="B17" s="46" t="s">
        <v>38</v>
      </c>
      <c r="C17" s="30">
        <f>COUNTIF(D17:H17,"&lt;&gt;")</f>
        <v>1</v>
      </c>
      <c r="D17" s="30">
        <v>26</v>
      </c>
      <c r="E17" s="33"/>
      <c r="F17" s="40"/>
      <c r="G17" s="49"/>
      <c r="H17" s="42"/>
      <c r="I17" s="42"/>
      <c r="J17" s="30">
        <f>SUM(D17:H17)</f>
        <v>26</v>
      </c>
      <c r="K17" s="23">
        <f>J17/C17</f>
        <v>26</v>
      </c>
    </row>
    <row r="18" spans="1:11" s="24" customFormat="1" ht="13.5" customHeight="1">
      <c r="A18" s="25">
        <f t="shared" si="0"/>
        <v>14</v>
      </c>
      <c r="B18" s="46" t="s">
        <v>40</v>
      </c>
      <c r="C18" s="30">
        <f>COUNTIF(D18:H18,"&lt;&gt;")</f>
        <v>1</v>
      </c>
      <c r="D18" s="30">
        <v>17.5</v>
      </c>
      <c r="E18" s="33"/>
      <c r="F18" s="40"/>
      <c r="G18" s="49"/>
      <c r="H18" s="42"/>
      <c r="I18" s="42"/>
      <c r="J18" s="30">
        <f>SUM(D18:H18)</f>
        <v>17.5</v>
      </c>
      <c r="K18" s="23">
        <f>J18/C18</f>
        <v>17.5</v>
      </c>
    </row>
    <row r="19" spans="1:11" ht="12.75">
      <c r="A19" s="58" t="s">
        <v>17</v>
      </c>
      <c r="B19" s="59"/>
      <c r="C19" s="59"/>
      <c r="D19" s="59"/>
      <c r="E19" s="59"/>
      <c r="F19" s="60"/>
      <c r="G19" s="59"/>
      <c r="H19" s="59"/>
      <c r="I19" s="59"/>
      <c r="J19" s="59"/>
      <c r="K19" s="61"/>
    </row>
    <row r="20" spans="1:11" ht="12.75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4"/>
    </row>
    <row r="21" spans="1:11" ht="12.75">
      <c r="A21" s="57" t="s">
        <v>9</v>
      </c>
      <c r="B21" s="56" t="s">
        <v>11</v>
      </c>
      <c r="C21" s="7" t="s">
        <v>8</v>
      </c>
      <c r="D21" s="9">
        <f>SUM(D5:D18)/D23</f>
        <v>39.27777777777778</v>
      </c>
      <c r="E21" s="9">
        <f>SUM(E5:E18)/E23</f>
        <v>46.27777777777778</v>
      </c>
      <c r="F21" s="41"/>
      <c r="G21" s="50"/>
      <c r="H21" s="43"/>
      <c r="I21" s="9"/>
      <c r="J21" s="4"/>
      <c r="K21" s="16"/>
    </row>
    <row r="22" spans="1:11" ht="12.75">
      <c r="A22" s="57"/>
      <c r="B22" s="56"/>
      <c r="C22" s="8" t="s">
        <v>12</v>
      </c>
      <c r="D22" s="9">
        <f>MAX(D5:D18)</f>
        <v>53</v>
      </c>
      <c r="E22" s="9">
        <f>MAX(E5:E18)</f>
        <v>57</v>
      </c>
      <c r="F22" s="41"/>
      <c r="G22" s="50"/>
      <c r="H22" s="43"/>
      <c r="I22" s="9"/>
      <c r="J22" s="14"/>
      <c r="K22" s="15"/>
    </row>
    <row r="23" spans="1:11" ht="12.75">
      <c r="A23" s="57"/>
      <c r="B23" s="56"/>
      <c r="C23" s="11" t="s">
        <v>13</v>
      </c>
      <c r="D23" s="12">
        <f>COUNTIF(D5:D18,"&lt;&gt;")</f>
        <v>9</v>
      </c>
      <c r="E23" s="12">
        <f>COUNTIF(E5:E18,"&lt;&gt;")</f>
        <v>9</v>
      </c>
      <c r="F23" s="41"/>
      <c r="G23" s="51"/>
      <c r="H23" s="44"/>
      <c r="I23" s="12"/>
      <c r="J23" s="16"/>
      <c r="K23" s="15"/>
    </row>
    <row r="24" spans="1:11" ht="12.75">
      <c r="A24" s="57"/>
      <c r="B24" s="55" t="s">
        <v>10</v>
      </c>
      <c r="C24" s="3" t="s">
        <v>3</v>
      </c>
      <c r="D24" s="6" t="s">
        <v>27</v>
      </c>
      <c r="E24" s="6" t="s">
        <v>27</v>
      </c>
      <c r="F24" s="41"/>
      <c r="G24" s="52"/>
      <c r="H24" s="45"/>
      <c r="I24" s="6"/>
      <c r="J24" s="17"/>
      <c r="K24" s="15"/>
    </row>
    <row r="25" spans="1:11" ht="12.75">
      <c r="A25" s="57"/>
      <c r="B25" s="55"/>
      <c r="C25" s="3" t="s">
        <v>4</v>
      </c>
      <c r="D25" s="6" t="s">
        <v>29</v>
      </c>
      <c r="E25" s="6" t="s">
        <v>29</v>
      </c>
      <c r="F25" s="41"/>
      <c r="G25" s="52"/>
      <c r="H25" s="45"/>
      <c r="I25" s="6"/>
      <c r="J25" s="18"/>
      <c r="K25" s="19"/>
    </row>
    <row r="26" spans="1:11" ht="12.75">
      <c r="A26" s="57"/>
      <c r="B26" s="55"/>
      <c r="C26" s="3" t="s">
        <v>5</v>
      </c>
      <c r="D26" s="32" t="s">
        <v>36</v>
      </c>
      <c r="E26" s="32" t="s">
        <v>56</v>
      </c>
      <c r="F26" s="41"/>
      <c r="G26" s="52"/>
      <c r="H26" s="45"/>
      <c r="I26" s="6"/>
      <c r="J26" s="18"/>
      <c r="K26" s="19"/>
    </row>
    <row r="27" spans="1:11" ht="12.75" customHeight="1">
      <c r="A27" s="57"/>
      <c r="B27" s="55"/>
      <c r="C27" s="3" t="s">
        <v>6</v>
      </c>
      <c r="D27" s="6" t="s">
        <v>30</v>
      </c>
      <c r="E27" s="6" t="s">
        <v>30</v>
      </c>
      <c r="F27" s="41"/>
      <c r="G27" s="52"/>
      <c r="H27" s="45"/>
      <c r="I27" s="6"/>
      <c r="J27" s="18"/>
      <c r="K27" s="19"/>
    </row>
    <row r="28" spans="1:11" s="5" customFormat="1" ht="12.75" customHeight="1">
      <c r="A28" s="57"/>
      <c r="B28" s="55"/>
      <c r="C28" s="3" t="s">
        <v>7</v>
      </c>
      <c r="D28" s="6" t="s">
        <v>28</v>
      </c>
      <c r="E28" s="6" t="s">
        <v>28</v>
      </c>
      <c r="F28" s="41"/>
      <c r="G28" s="52"/>
      <c r="H28" s="45"/>
      <c r="I28" s="6"/>
      <c r="J28" s="18"/>
      <c r="K28" s="19"/>
    </row>
    <row r="29" spans="1:11" s="10" customFormat="1" ht="12.75">
      <c r="A29" s="20"/>
      <c r="B29" s="4"/>
      <c r="C29" s="1"/>
      <c r="D29" s="21"/>
      <c r="E29" s="22"/>
      <c r="F29" s="21"/>
      <c r="G29" s="28"/>
      <c r="H29" s="27"/>
      <c r="I29" s="27"/>
      <c r="J29" s="18"/>
      <c r="K29" s="19"/>
    </row>
    <row r="30" spans="1:11" s="13" customFormat="1" ht="12.75">
      <c r="A30" s="4"/>
      <c r="B30" s="4"/>
      <c r="C30" s="1"/>
      <c r="D30" s="1"/>
      <c r="E30" s="1"/>
      <c r="F30" s="1"/>
      <c r="G30" s="1"/>
      <c r="H30" s="1"/>
      <c r="I30" s="1"/>
      <c r="J30"/>
      <c r="K30" s="10"/>
    </row>
    <row r="31" ht="11.25" customHeight="1"/>
    <row r="33" ht="12.75">
      <c r="L33" s="10"/>
    </row>
  </sheetData>
  <sheetProtection/>
  <mergeCells count="11">
    <mergeCell ref="A1:K1"/>
    <mergeCell ref="A2:G2"/>
    <mergeCell ref="J2:K2"/>
    <mergeCell ref="J3:J4"/>
    <mergeCell ref="B3:B4"/>
    <mergeCell ref="A3:A4"/>
    <mergeCell ref="C3:C4"/>
    <mergeCell ref="B24:B28"/>
    <mergeCell ref="B21:B23"/>
    <mergeCell ref="A21:A28"/>
    <mergeCell ref="A19:K2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25">
      <selection activeCell="I31" sqref="I31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6" t="s">
        <v>24</v>
      </c>
      <c r="B1" s="86"/>
      <c r="C1" s="86"/>
      <c r="D1" s="86"/>
      <c r="E1" s="86"/>
      <c r="F1" s="86"/>
    </row>
    <row r="2" spans="1:6" ht="12.75">
      <c r="A2" s="87">
        <v>44627</v>
      </c>
      <c r="B2" s="88"/>
      <c r="C2" s="88"/>
      <c r="D2" s="87">
        <v>44627</v>
      </c>
      <c r="E2" s="88"/>
      <c r="F2" s="88"/>
    </row>
    <row r="3" spans="1:6" ht="12.75">
      <c r="A3" s="88" t="s">
        <v>18</v>
      </c>
      <c r="B3" s="88"/>
      <c r="C3" s="88"/>
      <c r="D3" s="88" t="s">
        <v>19</v>
      </c>
      <c r="E3" s="88"/>
      <c r="F3" s="88"/>
    </row>
    <row r="4" spans="1:6" ht="12.75">
      <c r="A4" s="31" t="s">
        <v>32</v>
      </c>
      <c r="B4" s="31" t="s">
        <v>21</v>
      </c>
      <c r="C4" s="31" t="s">
        <v>22</v>
      </c>
      <c r="D4" s="31" t="s">
        <v>32</v>
      </c>
      <c r="E4" s="31" t="s">
        <v>21</v>
      </c>
      <c r="F4" s="31" t="s">
        <v>22</v>
      </c>
    </row>
    <row r="5" spans="1:6" ht="12.75">
      <c r="A5" s="46" t="s">
        <v>39</v>
      </c>
      <c r="B5" s="30">
        <v>8026</v>
      </c>
      <c r="C5" s="3">
        <f aca="true" t="shared" si="0" ref="C5:C13">ABS(7632-B5)</f>
        <v>394</v>
      </c>
      <c r="D5" s="46" t="s">
        <v>39</v>
      </c>
      <c r="E5" s="35">
        <v>32</v>
      </c>
      <c r="F5" s="3">
        <f aca="true" t="shared" si="1" ref="F5:F13">ABS(44-E5)</f>
        <v>12</v>
      </c>
    </row>
    <row r="6" spans="1:6" ht="12.75">
      <c r="A6" s="3" t="s">
        <v>33</v>
      </c>
      <c r="B6" s="3">
        <v>9000</v>
      </c>
      <c r="C6" s="3">
        <f t="shared" si="0"/>
        <v>1368</v>
      </c>
      <c r="D6" s="31" t="s">
        <v>35</v>
      </c>
      <c r="E6" s="35">
        <v>30</v>
      </c>
      <c r="F6" s="3">
        <f t="shared" si="1"/>
        <v>14</v>
      </c>
    </row>
    <row r="7" spans="1:11" ht="12.75">
      <c r="A7" s="31" t="s">
        <v>31</v>
      </c>
      <c r="B7" s="30">
        <v>6012</v>
      </c>
      <c r="C7" s="3">
        <f t="shared" si="0"/>
        <v>1620</v>
      </c>
      <c r="D7" s="31" t="s">
        <v>31</v>
      </c>
      <c r="E7" s="35">
        <v>64</v>
      </c>
      <c r="F7" s="3">
        <f t="shared" si="1"/>
        <v>20</v>
      </c>
      <c r="K7" s="29"/>
    </row>
    <row r="8" spans="1:11" ht="12.75">
      <c r="A8" s="31" t="s">
        <v>34</v>
      </c>
      <c r="B8" s="30">
        <v>10500</v>
      </c>
      <c r="C8" s="3">
        <f t="shared" si="0"/>
        <v>2868</v>
      </c>
      <c r="D8" s="31" t="s">
        <v>34</v>
      </c>
      <c r="E8" s="35">
        <v>17</v>
      </c>
      <c r="F8" s="3">
        <f t="shared" si="1"/>
        <v>27</v>
      </c>
      <c r="K8" s="29"/>
    </row>
    <row r="9" spans="1:11" ht="12.75">
      <c r="A9" s="46" t="s">
        <v>41</v>
      </c>
      <c r="B9" s="30">
        <v>2142</v>
      </c>
      <c r="C9" s="3">
        <f t="shared" si="0"/>
        <v>5490</v>
      </c>
      <c r="D9" s="3" t="s">
        <v>33</v>
      </c>
      <c r="E9" s="3">
        <v>14</v>
      </c>
      <c r="F9" s="3">
        <f t="shared" si="1"/>
        <v>30</v>
      </c>
      <c r="K9" s="29"/>
    </row>
    <row r="10" spans="1:11" ht="12.75">
      <c r="A10" s="31" t="s">
        <v>35</v>
      </c>
      <c r="B10" s="30">
        <v>1000</v>
      </c>
      <c r="C10" s="3">
        <f t="shared" si="0"/>
        <v>6632</v>
      </c>
      <c r="D10" s="31" t="s">
        <v>37</v>
      </c>
      <c r="E10" s="35">
        <v>10</v>
      </c>
      <c r="F10" s="3">
        <f t="shared" si="1"/>
        <v>34</v>
      </c>
      <c r="K10" s="29"/>
    </row>
    <row r="11" spans="1:11" ht="12.75">
      <c r="A11" s="31" t="s">
        <v>37</v>
      </c>
      <c r="B11" s="47">
        <v>500</v>
      </c>
      <c r="C11" s="3">
        <f t="shared" si="0"/>
        <v>7132</v>
      </c>
      <c r="D11" s="46" t="s">
        <v>38</v>
      </c>
      <c r="E11" s="35">
        <v>6</v>
      </c>
      <c r="F11" s="3">
        <f t="shared" si="1"/>
        <v>38</v>
      </c>
      <c r="K11" s="29"/>
    </row>
    <row r="12" spans="1:11" ht="12.75">
      <c r="A12" s="46" t="s">
        <v>38</v>
      </c>
      <c r="B12" s="30">
        <v>400</v>
      </c>
      <c r="C12" s="3">
        <f t="shared" si="0"/>
        <v>7232</v>
      </c>
      <c r="D12" s="46" t="s">
        <v>40</v>
      </c>
      <c r="E12" s="35">
        <v>5</v>
      </c>
      <c r="F12" s="3">
        <f t="shared" si="1"/>
        <v>39</v>
      </c>
      <c r="K12" s="29"/>
    </row>
    <row r="13" spans="1:11" ht="12.75">
      <c r="A13" s="46" t="s">
        <v>40</v>
      </c>
      <c r="B13" s="30">
        <v>0</v>
      </c>
      <c r="C13" s="3">
        <f t="shared" si="0"/>
        <v>7632</v>
      </c>
      <c r="D13" s="46" t="s">
        <v>41</v>
      </c>
      <c r="E13" s="35">
        <v>210</v>
      </c>
      <c r="F13" s="3">
        <f t="shared" si="1"/>
        <v>166</v>
      </c>
      <c r="K13" s="29"/>
    </row>
    <row r="14" spans="1:11" ht="12.75">
      <c r="A14" s="31"/>
      <c r="B14" s="30"/>
      <c r="C14" s="46"/>
      <c r="D14" s="46"/>
      <c r="E14" s="35"/>
      <c r="F14" s="35"/>
      <c r="K14" s="29"/>
    </row>
    <row r="15" spans="1:11" ht="12.75">
      <c r="A15" s="46"/>
      <c r="B15" s="30"/>
      <c r="C15" s="46"/>
      <c r="D15" s="46"/>
      <c r="E15" s="35"/>
      <c r="F15" s="35"/>
      <c r="K15" s="29"/>
    </row>
    <row r="16" spans="1:11" ht="12.75">
      <c r="A16" s="46"/>
      <c r="B16" s="30"/>
      <c r="C16" s="46"/>
      <c r="D16" s="46"/>
      <c r="E16" s="35"/>
      <c r="F16" s="35"/>
      <c r="K16" s="29"/>
    </row>
    <row r="17" spans="1:11" ht="12.75">
      <c r="A17" s="31"/>
      <c r="B17" s="30"/>
      <c r="C17" s="46"/>
      <c r="D17" s="34"/>
      <c r="E17" s="35"/>
      <c r="F17" s="35"/>
      <c r="K17" s="29"/>
    </row>
    <row r="18" spans="1:6" ht="12.75" customHeight="1">
      <c r="A18" s="89" t="s">
        <v>23</v>
      </c>
      <c r="B18" s="90"/>
      <c r="C18" s="90"/>
      <c r="D18" s="90"/>
      <c r="E18" s="90"/>
      <c r="F18" s="91"/>
    </row>
    <row r="19" spans="1:6" ht="12.75">
      <c r="A19" s="74" t="s">
        <v>25</v>
      </c>
      <c r="B19" s="75"/>
      <c r="C19" s="76"/>
      <c r="D19" s="74" t="s">
        <v>26</v>
      </c>
      <c r="E19" s="75"/>
      <c r="F19" s="76"/>
    </row>
    <row r="20" spans="1:6" ht="12.75">
      <c r="A20" s="77"/>
      <c r="B20" s="78"/>
      <c r="C20" s="79"/>
      <c r="D20" s="77"/>
      <c r="E20" s="78"/>
      <c r="F20" s="79"/>
    </row>
    <row r="21" spans="1:6" ht="12.75">
      <c r="A21" s="80" t="s">
        <v>43</v>
      </c>
      <c r="B21" s="81"/>
      <c r="C21" s="82"/>
      <c r="D21" s="80" t="s">
        <v>42</v>
      </c>
      <c r="E21" s="81"/>
      <c r="F21" s="82"/>
    </row>
    <row r="22" spans="1:6" ht="39.75" customHeight="1">
      <c r="A22" s="83"/>
      <c r="B22" s="84"/>
      <c r="C22" s="85"/>
      <c r="D22" s="83"/>
      <c r="E22" s="84"/>
      <c r="F22" s="85"/>
    </row>
    <row r="23" spans="1:6" ht="12.75">
      <c r="A23" s="86" t="s">
        <v>24</v>
      </c>
      <c r="B23" s="86"/>
      <c r="C23" s="86"/>
      <c r="D23" s="86"/>
      <c r="E23" s="86"/>
      <c r="F23" s="86"/>
    </row>
    <row r="24" spans="1:6" ht="12.75">
      <c r="A24" s="87">
        <v>44627</v>
      </c>
      <c r="B24" s="88"/>
      <c r="C24" s="88"/>
      <c r="D24" s="87">
        <v>44627</v>
      </c>
      <c r="E24" s="88"/>
      <c r="F24" s="88"/>
    </row>
    <row r="25" spans="1:6" ht="12.75">
      <c r="A25" s="88" t="s">
        <v>18</v>
      </c>
      <c r="B25" s="88"/>
      <c r="C25" s="88"/>
      <c r="D25" s="88" t="s">
        <v>19</v>
      </c>
      <c r="E25" s="88"/>
      <c r="F25" s="88"/>
    </row>
    <row r="26" spans="1:6" ht="12.75">
      <c r="A26" s="31" t="s">
        <v>32</v>
      </c>
      <c r="B26" s="31" t="s">
        <v>21</v>
      </c>
      <c r="C26" s="31" t="s">
        <v>22</v>
      </c>
      <c r="D26" s="31" t="s">
        <v>32</v>
      </c>
      <c r="E26" s="31" t="s">
        <v>21</v>
      </c>
      <c r="F26" s="31" t="s">
        <v>22</v>
      </c>
    </row>
    <row r="27" spans="1:6" ht="12.75">
      <c r="A27" s="31" t="s">
        <v>50</v>
      </c>
      <c r="B27" s="47">
        <v>147</v>
      </c>
      <c r="C27" s="3">
        <f aca="true" t="shared" si="2" ref="C27:C35">ABS(744-B27)</f>
        <v>597</v>
      </c>
      <c r="D27" s="31" t="s">
        <v>48</v>
      </c>
      <c r="E27" s="3">
        <v>18</v>
      </c>
      <c r="F27" s="3">
        <f aca="true" t="shared" si="3" ref="F27:F35">ABS(18-E27)</f>
        <v>0</v>
      </c>
    </row>
    <row r="28" spans="1:6" ht="12.75">
      <c r="A28" s="31" t="s">
        <v>31</v>
      </c>
      <c r="B28" s="30">
        <v>120</v>
      </c>
      <c r="C28" s="3">
        <f t="shared" si="2"/>
        <v>624</v>
      </c>
      <c r="D28" s="46" t="s">
        <v>49</v>
      </c>
      <c r="E28" s="35">
        <v>18</v>
      </c>
      <c r="F28" s="3">
        <f t="shared" si="3"/>
        <v>0</v>
      </c>
    </row>
    <row r="29" spans="1:6" ht="12.75">
      <c r="A29" s="31" t="s">
        <v>46</v>
      </c>
      <c r="B29" s="30">
        <v>108</v>
      </c>
      <c r="C29" s="3">
        <f t="shared" si="2"/>
        <v>636</v>
      </c>
      <c r="D29" s="46" t="s">
        <v>47</v>
      </c>
      <c r="E29" s="35">
        <v>21</v>
      </c>
      <c r="F29" s="3">
        <f t="shared" si="3"/>
        <v>3</v>
      </c>
    </row>
    <row r="30" spans="1:6" ht="12.75">
      <c r="A30" s="31" t="s">
        <v>34</v>
      </c>
      <c r="B30" s="30">
        <v>77</v>
      </c>
      <c r="C30" s="3">
        <f t="shared" si="2"/>
        <v>667</v>
      </c>
      <c r="D30" s="31" t="s">
        <v>50</v>
      </c>
      <c r="E30" s="35">
        <v>24</v>
      </c>
      <c r="F30" s="3">
        <f t="shared" si="3"/>
        <v>6</v>
      </c>
    </row>
    <row r="31" spans="1:6" ht="12.75">
      <c r="A31" s="31" t="s">
        <v>48</v>
      </c>
      <c r="B31" s="30">
        <v>48</v>
      </c>
      <c r="C31" s="3">
        <f t="shared" si="2"/>
        <v>696</v>
      </c>
      <c r="D31" s="31" t="s">
        <v>46</v>
      </c>
      <c r="E31" s="35">
        <v>24</v>
      </c>
      <c r="F31" s="3">
        <f t="shared" si="3"/>
        <v>6</v>
      </c>
    </row>
    <row r="32" spans="1:6" ht="12.75">
      <c r="A32" s="46" t="s">
        <v>41</v>
      </c>
      <c r="B32" s="30">
        <v>21</v>
      </c>
      <c r="C32" s="3">
        <f t="shared" si="2"/>
        <v>723</v>
      </c>
      <c r="D32" s="46" t="s">
        <v>41</v>
      </c>
      <c r="E32" s="35">
        <v>28</v>
      </c>
      <c r="F32" s="3">
        <f t="shared" si="3"/>
        <v>10</v>
      </c>
    </row>
    <row r="33" spans="1:6" ht="12.75">
      <c r="A33" s="46" t="s">
        <v>49</v>
      </c>
      <c r="B33" s="30">
        <v>9703</v>
      </c>
      <c r="C33" s="3">
        <f t="shared" si="2"/>
        <v>8959</v>
      </c>
      <c r="D33" s="31" t="s">
        <v>31</v>
      </c>
      <c r="E33" s="35">
        <v>30</v>
      </c>
      <c r="F33" s="3">
        <f t="shared" si="3"/>
        <v>12</v>
      </c>
    </row>
    <row r="34" spans="1:6" ht="12.75">
      <c r="A34" s="46" t="s">
        <v>47</v>
      </c>
      <c r="B34" s="30">
        <v>15000</v>
      </c>
      <c r="C34" s="3">
        <f t="shared" si="2"/>
        <v>14256</v>
      </c>
      <c r="D34" s="31" t="s">
        <v>34</v>
      </c>
      <c r="E34" s="35">
        <v>64</v>
      </c>
      <c r="F34" s="3">
        <f t="shared" si="3"/>
        <v>46</v>
      </c>
    </row>
    <row r="35" spans="1:6" ht="12.75">
      <c r="A35" s="3" t="s">
        <v>33</v>
      </c>
      <c r="B35" s="3">
        <v>37000</v>
      </c>
      <c r="C35" s="3">
        <f t="shared" si="2"/>
        <v>36256</v>
      </c>
      <c r="D35" s="3" t="s">
        <v>33</v>
      </c>
      <c r="E35" s="35">
        <v>72</v>
      </c>
      <c r="F35" s="3">
        <f t="shared" si="3"/>
        <v>54</v>
      </c>
    </row>
    <row r="36" spans="1:6" ht="12.75">
      <c r="A36" s="46"/>
      <c r="B36" s="30"/>
      <c r="C36" s="3"/>
      <c r="D36" s="46"/>
      <c r="E36" s="35"/>
      <c r="F36" s="35"/>
    </row>
    <row r="37" spans="1:6" ht="12.75">
      <c r="A37" s="46"/>
      <c r="B37" s="30"/>
      <c r="C37" s="46"/>
      <c r="D37" s="46"/>
      <c r="E37" s="35"/>
      <c r="F37" s="35"/>
    </row>
    <row r="38" spans="1:6" ht="12.75">
      <c r="A38" s="46"/>
      <c r="B38" s="30"/>
      <c r="C38" s="46"/>
      <c r="D38" s="46"/>
      <c r="E38" s="35"/>
      <c r="F38" s="35"/>
    </row>
    <row r="39" spans="1:6" ht="12.75">
      <c r="A39" s="31"/>
      <c r="B39" s="30"/>
      <c r="C39" s="46"/>
      <c r="D39" s="34"/>
      <c r="E39" s="35"/>
      <c r="F39" s="35"/>
    </row>
    <row r="40" spans="1:6" ht="12.75">
      <c r="A40" s="89" t="s">
        <v>23</v>
      </c>
      <c r="B40" s="90"/>
      <c r="C40" s="90"/>
      <c r="D40" s="90"/>
      <c r="E40" s="90"/>
      <c r="F40" s="91"/>
    </row>
    <row r="41" spans="1:6" ht="12.75">
      <c r="A41" s="74" t="s">
        <v>25</v>
      </c>
      <c r="B41" s="75"/>
      <c r="C41" s="76"/>
      <c r="D41" s="74" t="s">
        <v>26</v>
      </c>
      <c r="E41" s="75"/>
      <c r="F41" s="76"/>
    </row>
    <row r="42" spans="1:6" ht="12.75">
      <c r="A42" s="77"/>
      <c r="B42" s="78"/>
      <c r="C42" s="79"/>
      <c r="D42" s="77"/>
      <c r="E42" s="78"/>
      <c r="F42" s="79"/>
    </row>
    <row r="43" spans="1:6" ht="12.75">
      <c r="A43" s="80" t="s">
        <v>51</v>
      </c>
      <c r="B43" s="81"/>
      <c r="C43" s="82"/>
      <c r="D43" s="80" t="s">
        <v>52</v>
      </c>
      <c r="E43" s="81"/>
      <c r="F43" s="82"/>
    </row>
    <row r="44" spans="1:6" ht="12.75">
      <c r="A44" s="83"/>
      <c r="B44" s="84"/>
      <c r="C44" s="85"/>
      <c r="D44" s="83"/>
      <c r="E44" s="84"/>
      <c r="F44" s="85"/>
    </row>
  </sheetData>
  <sheetProtection/>
  <mergeCells count="20">
    <mergeCell ref="A1:F1"/>
    <mergeCell ref="A2:C2"/>
    <mergeCell ref="A3:C3"/>
    <mergeCell ref="D2:F2"/>
    <mergeCell ref="A21:C22"/>
    <mergeCell ref="D21:F22"/>
    <mergeCell ref="D3:F3"/>
    <mergeCell ref="A18:F18"/>
    <mergeCell ref="A19:C20"/>
    <mergeCell ref="D19:F20"/>
    <mergeCell ref="A41:C42"/>
    <mergeCell ref="D41:F42"/>
    <mergeCell ref="A43:C44"/>
    <mergeCell ref="D43:F44"/>
    <mergeCell ref="A23:F23"/>
    <mergeCell ref="A24:C24"/>
    <mergeCell ref="D24:F24"/>
    <mergeCell ref="A25:C25"/>
    <mergeCell ref="D25:F25"/>
    <mergeCell ref="A40:F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2022-04-18T07:47:19Z</dcterms:modified>
  <cp:category/>
  <cp:version/>
  <cp:contentType/>
  <cp:contentStatus/>
</cp:coreProperties>
</file>