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480" yWindow="120" windowWidth="11355" windowHeight="8700" activeTab="0"/>
  </bookViews>
  <sheets>
    <sheet name="League Table" sheetId="1" r:id="rId1"/>
    <sheet name="Bonus Round Results" sheetId="2" r:id="rId2"/>
  </sheets>
  <definedNames/>
  <calcPr fullCalcOnLoad="1"/>
</workbook>
</file>

<file path=xl/sharedStrings.xml><?xml version="1.0" encoding="utf-8"?>
<sst xmlns="http://schemas.openxmlformats.org/spreadsheetml/2006/main" count="107" uniqueCount="52">
  <si>
    <t>League Position</t>
  </si>
  <si>
    <t>Team Name</t>
  </si>
  <si>
    <t>Total Points</t>
  </si>
  <si>
    <t>Round 1</t>
  </si>
  <si>
    <t>Round 2</t>
  </si>
  <si>
    <t>Round 3</t>
  </si>
  <si>
    <t>Round 4</t>
  </si>
  <si>
    <t>Round 5</t>
  </si>
  <si>
    <t>Av Score</t>
  </si>
  <si>
    <t>QUIZ STATS</t>
  </si>
  <si>
    <t>Quiz Subjects</t>
  </si>
  <si>
    <t>Statistics</t>
  </si>
  <si>
    <t>Winners Score</t>
  </si>
  <si>
    <t>Teams</t>
  </si>
  <si>
    <t>Average Score</t>
  </si>
  <si>
    <t>Week Number:</t>
  </si>
  <si>
    <t>Quizzes Played</t>
  </si>
  <si>
    <t>* * * * * * * * * * CLICK ON TAB BELOW FOR LEAGUE CUP TABLE * * * * * * * * *</t>
  </si>
  <si>
    <t>Bonus #1</t>
  </si>
  <si>
    <t>Bonus #2</t>
  </si>
  <si>
    <t>`</t>
  </si>
  <si>
    <t>Answer</t>
  </si>
  <si>
    <t>Difference</t>
  </si>
  <si>
    <t>Wipe Out Bonus Round</t>
  </si>
  <si>
    <t>Bonus Questions #1 &amp; #2</t>
  </si>
  <si>
    <t>Wipe out High</t>
  </si>
  <si>
    <t>Wipe Out Low</t>
  </si>
  <si>
    <t>MUSIC INTROS</t>
  </si>
  <si>
    <t>GENERAL KNOWLEDGE</t>
  </si>
  <si>
    <t>F&amp;D S&amp;L TV&amp;FIL,M</t>
  </si>
  <si>
    <t>S&amp;N H&amp;G A&amp;L</t>
  </si>
  <si>
    <t>PICK N MIX</t>
  </si>
  <si>
    <t>TEAM NAME</t>
  </si>
  <si>
    <t>I AM SMARTICUS</t>
  </si>
  <si>
    <t>THREE SECOND MEMORY</t>
  </si>
  <si>
    <t>The Rutland &amp; Derby - Monday Night Quiz - Quiz League #92</t>
  </si>
  <si>
    <t>FAMOUS FACES</t>
  </si>
  <si>
    <t>RONS RED</t>
  </si>
  <si>
    <t>SHE WEARS THE TROUSERS</t>
  </si>
  <si>
    <t>RATE OUR QUAILS</t>
  </si>
  <si>
    <t>FRAN IS A SUPER SPREADER</t>
  </si>
  <si>
    <t>WHERES ASHLEY</t>
  </si>
  <si>
    <t xml:space="preserve">SETH </t>
  </si>
  <si>
    <t>THE WINOS</t>
  </si>
  <si>
    <t>KITCHEN (k&amp;j)</t>
  </si>
  <si>
    <t>KITCHEN K&amp;J</t>
  </si>
  <si>
    <t>RONS RED = 15</t>
  </si>
  <si>
    <t>KITCHEN = 5</t>
  </si>
  <si>
    <t>THE FLUFFY PINK BUCKET HAT</t>
  </si>
  <si>
    <t>WHERES ASHLEY = 12</t>
  </si>
  <si>
    <t>RONS RED &amp; THE FLUFFY PINK BUCKET HAT = 4</t>
  </si>
  <si>
    <t>SPANISH FILMS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</si>
</sst>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$&quot;#,##0"/>
  </numFmts>
  <fonts count="4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20"/>
      <color indexed="9"/>
      <name val="Arial"/>
      <family val="0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55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 tint="-0.3499799966812134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/>
    </xf>
    <xf numFmtId="172" fontId="0" fillId="0" borderId="10" xfId="0" applyNumberFormat="1" applyFont="1" applyBorder="1" applyAlignment="1">
      <alignment/>
    </xf>
    <xf numFmtId="172" fontId="0" fillId="0" borderId="10" xfId="0" applyNumberFormat="1" applyBorder="1" applyAlignment="1">
      <alignment horizontal="center"/>
    </xf>
    <xf numFmtId="172" fontId="0" fillId="0" borderId="0" xfId="0" applyNumberFormat="1" applyAlignment="1">
      <alignment/>
    </xf>
    <xf numFmtId="1" fontId="0" fillId="0" borderId="10" xfId="0" applyNumberFormat="1" applyFont="1" applyBorder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left"/>
    </xf>
    <xf numFmtId="17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2" fontId="5" fillId="0" borderId="0" xfId="0" applyNumberFormat="1" applyFont="1" applyBorder="1" applyAlignment="1">
      <alignment vertical="center" textRotation="180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172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2" xfId="0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11" xfId="0" applyFont="1" applyFill="1" applyBorder="1" applyAlignment="1">
      <alignment/>
    </xf>
    <xf numFmtId="177" fontId="0" fillId="0" borderId="0" xfId="0" applyNumberFormat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16" fontId="0" fillId="33" borderId="16" xfId="0" applyNumberForma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172" fontId="0" fillId="33" borderId="10" xfId="0" applyNumberFormat="1" applyFill="1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46" fillId="33" borderId="15" xfId="0" applyFont="1" applyFill="1" applyBorder="1" applyAlignment="1">
      <alignment horizontal="center"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textRotation="180"/>
    </xf>
    <xf numFmtId="0" fontId="7" fillId="34" borderId="18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0" fontId="7" fillId="34" borderId="21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1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abSelected="1" zoomScalePageLayoutView="0" workbookViewId="0" topLeftCell="A1">
      <selection activeCell="H4" sqref="H4:H5"/>
    </sheetView>
  </sheetViews>
  <sheetFormatPr defaultColWidth="9.140625" defaultRowHeight="12.75"/>
  <cols>
    <col min="1" max="1" width="9.140625" style="1" customWidth="1"/>
    <col min="2" max="2" width="48.28125" style="1" bestFit="1" customWidth="1"/>
    <col min="3" max="3" width="14.28125" style="1" bestFit="1" customWidth="1"/>
    <col min="4" max="4" width="15.8515625" style="1" bestFit="1" customWidth="1"/>
    <col min="5" max="7" width="14.140625" style="1" bestFit="1" customWidth="1"/>
    <col min="8" max="9" width="12.28125" style="1" customWidth="1"/>
    <col min="10" max="10" width="10.8515625" style="0" bestFit="1" customWidth="1"/>
    <col min="11" max="11" width="13.140625" style="10" bestFit="1" customWidth="1"/>
  </cols>
  <sheetData>
    <row r="1" spans="1:11" ht="12.75">
      <c r="A1" s="65" t="s">
        <v>35</v>
      </c>
      <c r="B1" s="66"/>
      <c r="C1" s="66"/>
      <c r="D1" s="66"/>
      <c r="E1" s="66"/>
      <c r="F1" s="66"/>
      <c r="G1" s="66"/>
      <c r="H1" s="66"/>
      <c r="I1" s="66"/>
      <c r="J1" s="66"/>
      <c r="K1" s="67"/>
    </row>
    <row r="2" spans="1:11" ht="12.75">
      <c r="A2" s="68" t="s">
        <v>15</v>
      </c>
      <c r="B2" s="69"/>
      <c r="C2" s="69"/>
      <c r="D2" s="69"/>
      <c r="E2" s="69"/>
      <c r="F2" s="69"/>
      <c r="G2" s="69"/>
      <c r="H2" s="26">
        <v>1</v>
      </c>
      <c r="I2" s="26"/>
      <c r="J2" s="70"/>
      <c r="K2" s="71"/>
    </row>
    <row r="3" spans="1:11" ht="12.75" customHeight="1">
      <c r="A3" s="53" t="s">
        <v>0</v>
      </c>
      <c r="B3" s="72" t="s">
        <v>1</v>
      </c>
      <c r="C3" s="53" t="s">
        <v>16</v>
      </c>
      <c r="D3" s="36" t="s">
        <v>20</v>
      </c>
      <c r="E3" s="37"/>
      <c r="F3" s="37"/>
      <c r="G3" s="37"/>
      <c r="H3" s="37"/>
      <c r="I3" s="38"/>
      <c r="J3" s="53" t="s">
        <v>2</v>
      </c>
      <c r="K3" s="9" t="s">
        <v>13</v>
      </c>
    </row>
    <row r="4" spans="1:11" ht="12.75">
      <c r="A4" s="54"/>
      <c r="B4" s="73"/>
      <c r="C4" s="54"/>
      <c r="D4" s="2">
        <v>44690</v>
      </c>
      <c r="E4" s="2">
        <f>D4+7</f>
        <v>44697</v>
      </c>
      <c r="F4" s="39">
        <f>E4+7</f>
        <v>44704</v>
      </c>
      <c r="G4" s="2">
        <f>F4+7</f>
        <v>44711</v>
      </c>
      <c r="H4" s="2"/>
      <c r="I4" s="2"/>
      <c r="J4" s="54"/>
      <c r="K4" s="9" t="s">
        <v>14</v>
      </c>
    </row>
    <row r="5" spans="1:11" s="24" customFormat="1" ht="12.75" customHeight="1">
      <c r="A5" s="25">
        <v>1</v>
      </c>
      <c r="B5" s="31" t="s">
        <v>42</v>
      </c>
      <c r="C5" s="30">
        <f>COUNTIF(D5:H5,"&lt;&gt;")</f>
        <v>2</v>
      </c>
      <c r="D5" s="30">
        <v>59</v>
      </c>
      <c r="E5" s="33">
        <v>60.5</v>
      </c>
      <c r="F5" s="40"/>
      <c r="G5" s="48"/>
      <c r="H5" s="42"/>
      <c r="I5" s="42"/>
      <c r="J5" s="30">
        <f>SUM(D5:H5)</f>
        <v>119.5</v>
      </c>
      <c r="K5" s="23">
        <f>J5/C5</f>
        <v>59.75</v>
      </c>
    </row>
    <row r="6" spans="1:11" s="24" customFormat="1" ht="12.75">
      <c r="A6" s="25">
        <f aca="true" t="shared" si="0" ref="A6:A18">A5+1</f>
        <v>2</v>
      </c>
      <c r="B6" s="31" t="s">
        <v>41</v>
      </c>
      <c r="C6" s="30">
        <f>COUNTIF(D6:H6,"&lt;&gt;")</f>
        <v>2</v>
      </c>
      <c r="D6" s="30">
        <v>56</v>
      </c>
      <c r="E6" s="33">
        <v>60.5</v>
      </c>
      <c r="F6" s="40"/>
      <c r="G6" s="48"/>
      <c r="H6" s="42"/>
      <c r="I6" s="42"/>
      <c r="J6" s="30">
        <f>SUM(D6:H6)</f>
        <v>116.5</v>
      </c>
      <c r="K6" s="23">
        <f aca="true" t="shared" si="1" ref="K6:K13">J6/C6</f>
        <v>58.25</v>
      </c>
    </row>
    <row r="7" spans="1:11" s="24" customFormat="1" ht="12.75">
      <c r="A7" s="25">
        <f t="shared" si="0"/>
        <v>3</v>
      </c>
      <c r="B7" s="31" t="s">
        <v>31</v>
      </c>
      <c r="C7" s="30">
        <f>COUNTIF(D7:H7,"&lt;&gt;")</f>
        <v>2</v>
      </c>
      <c r="D7" s="30">
        <v>55</v>
      </c>
      <c r="E7" s="33">
        <v>60.5</v>
      </c>
      <c r="F7" s="40"/>
      <c r="G7" s="48"/>
      <c r="H7" s="42"/>
      <c r="I7" s="42"/>
      <c r="J7" s="30">
        <f>SUM(D7:H7)</f>
        <v>115.5</v>
      </c>
      <c r="K7" s="23">
        <f t="shared" si="1"/>
        <v>57.75</v>
      </c>
    </row>
    <row r="8" spans="1:11" s="24" customFormat="1" ht="12" customHeight="1">
      <c r="A8" s="25">
        <f t="shared" si="0"/>
        <v>4</v>
      </c>
      <c r="B8" s="46" t="s">
        <v>34</v>
      </c>
      <c r="C8" s="30">
        <f>COUNTIF(D8:H8,"&lt;&gt;")</f>
        <v>2</v>
      </c>
      <c r="D8" s="30">
        <v>58.5</v>
      </c>
      <c r="E8" s="33">
        <v>52.5</v>
      </c>
      <c r="F8" s="40"/>
      <c r="G8" s="48"/>
      <c r="H8" s="42"/>
      <c r="I8" s="42"/>
      <c r="J8" s="30">
        <f>SUM(D8:H8)</f>
        <v>111</v>
      </c>
      <c r="K8" s="23">
        <f t="shared" si="1"/>
        <v>55.5</v>
      </c>
    </row>
    <row r="9" spans="1:11" s="24" customFormat="1" ht="12.75">
      <c r="A9" s="25">
        <f t="shared" si="0"/>
        <v>5</v>
      </c>
      <c r="B9" s="46" t="s">
        <v>37</v>
      </c>
      <c r="C9" s="30">
        <f>COUNTIF(D9:H9,"&lt;&gt;")</f>
        <v>2</v>
      </c>
      <c r="D9" s="30">
        <v>63.5</v>
      </c>
      <c r="E9" s="33">
        <v>46</v>
      </c>
      <c r="F9" s="40"/>
      <c r="G9" s="48"/>
      <c r="H9" s="42"/>
      <c r="I9" s="42"/>
      <c r="J9" s="30">
        <f>SUM(D9:H9)</f>
        <v>109.5</v>
      </c>
      <c r="K9" s="23">
        <f t="shared" si="1"/>
        <v>54.75</v>
      </c>
    </row>
    <row r="10" spans="1:11" s="24" customFormat="1" ht="12.75">
      <c r="A10" s="25">
        <f t="shared" si="0"/>
        <v>6</v>
      </c>
      <c r="B10" s="46" t="s">
        <v>33</v>
      </c>
      <c r="C10" s="30">
        <f>COUNTIF(D10:H10,"&lt;&gt;")</f>
        <v>2</v>
      </c>
      <c r="D10" s="30">
        <v>55</v>
      </c>
      <c r="E10" s="33">
        <v>47.5</v>
      </c>
      <c r="F10" s="40"/>
      <c r="G10" s="48"/>
      <c r="H10" s="42"/>
      <c r="I10" s="42"/>
      <c r="J10" s="30">
        <f>SUM(D10:H10)</f>
        <v>102.5</v>
      </c>
      <c r="K10" s="23">
        <f t="shared" si="1"/>
        <v>51.25</v>
      </c>
    </row>
    <row r="11" spans="1:11" s="24" customFormat="1" ht="12.75">
      <c r="A11" s="25">
        <f t="shared" si="0"/>
        <v>7</v>
      </c>
      <c r="B11" s="31" t="s">
        <v>43</v>
      </c>
      <c r="C11" s="30">
        <f>COUNTIF(D11:H11,"&lt;&gt;")</f>
        <v>1</v>
      </c>
      <c r="D11" s="30">
        <v>57.5</v>
      </c>
      <c r="E11" s="33"/>
      <c r="F11" s="40"/>
      <c r="G11" s="48"/>
      <c r="H11" s="42"/>
      <c r="I11" s="42"/>
      <c r="J11" s="30">
        <f>SUM(D11:H11)</f>
        <v>57.5</v>
      </c>
      <c r="K11" s="23">
        <f t="shared" si="1"/>
        <v>57.5</v>
      </c>
    </row>
    <row r="12" spans="1:11" s="24" customFormat="1" ht="12.75">
      <c r="A12" s="25">
        <f t="shared" si="0"/>
        <v>8</v>
      </c>
      <c r="B12" s="31" t="s">
        <v>39</v>
      </c>
      <c r="C12" s="30">
        <f>COUNTIF(D12:H12,"&lt;&gt;")</f>
        <v>1</v>
      </c>
      <c r="D12" s="30">
        <v>47.5</v>
      </c>
      <c r="E12" s="33"/>
      <c r="F12" s="40"/>
      <c r="G12" s="48"/>
      <c r="H12" s="42"/>
      <c r="I12" s="42"/>
      <c r="J12" s="30">
        <f>SUM(D12:H12)</f>
        <v>47.5</v>
      </c>
      <c r="K12" s="23">
        <f t="shared" si="1"/>
        <v>47.5</v>
      </c>
    </row>
    <row r="13" spans="1:11" s="24" customFormat="1" ht="12.75">
      <c r="A13" s="25">
        <f t="shared" si="0"/>
        <v>9</v>
      </c>
      <c r="B13" s="46" t="s">
        <v>40</v>
      </c>
      <c r="C13" s="30">
        <f>COUNTIF(D13:H13,"&lt;&gt;")</f>
        <v>1</v>
      </c>
      <c r="D13" s="30">
        <v>47.5</v>
      </c>
      <c r="E13" s="33"/>
      <c r="F13" s="40"/>
      <c r="G13" s="48"/>
      <c r="H13" s="42"/>
      <c r="I13" s="42"/>
      <c r="J13" s="30">
        <f>SUM(D13:H13)</f>
        <v>47.5</v>
      </c>
      <c r="K13" s="23">
        <f t="shared" si="1"/>
        <v>47.5</v>
      </c>
    </row>
    <row r="14" spans="1:11" s="24" customFormat="1" ht="12.75">
      <c r="A14" s="25">
        <f t="shared" si="0"/>
        <v>10</v>
      </c>
      <c r="B14" s="47" t="s">
        <v>48</v>
      </c>
      <c r="C14" s="30">
        <f>COUNTIF(D14:H14,"&lt;&gt;")</f>
        <v>1</v>
      </c>
      <c r="D14" s="30"/>
      <c r="E14" s="33">
        <v>40.5</v>
      </c>
      <c r="F14" s="40"/>
      <c r="G14" s="48"/>
      <c r="H14" s="42"/>
      <c r="I14" s="42"/>
      <c r="J14" s="30">
        <f>SUM(D14:H14)</f>
        <v>40.5</v>
      </c>
      <c r="K14" s="23">
        <f>J14/C14</f>
        <v>40.5</v>
      </c>
    </row>
    <row r="15" spans="1:11" s="24" customFormat="1" ht="12.75">
      <c r="A15" s="25">
        <f t="shared" si="0"/>
        <v>11</v>
      </c>
      <c r="B15" s="3" t="s">
        <v>38</v>
      </c>
      <c r="C15" s="30">
        <f>COUNTIF(D15:H15,"&lt;&gt;")</f>
        <v>1</v>
      </c>
      <c r="D15" s="30">
        <v>35</v>
      </c>
      <c r="E15" s="33"/>
      <c r="F15" s="40"/>
      <c r="G15" s="48"/>
      <c r="H15" s="42"/>
      <c r="I15" s="42"/>
      <c r="J15" s="30">
        <f>SUM(D15:H15)</f>
        <v>35</v>
      </c>
      <c r="K15" s="23">
        <f>J15/C15</f>
        <v>35</v>
      </c>
    </row>
    <row r="16" spans="1:11" s="24" customFormat="1" ht="12.75">
      <c r="A16" s="25">
        <f t="shared" si="0"/>
        <v>12</v>
      </c>
      <c r="B16" s="47" t="s">
        <v>44</v>
      </c>
      <c r="C16" s="30">
        <f>COUNTIF(D16:H16,"&lt;&gt;")</f>
        <v>1</v>
      </c>
      <c r="D16" s="30">
        <v>27.5</v>
      </c>
      <c r="E16" s="33"/>
      <c r="F16" s="40"/>
      <c r="G16" s="48"/>
      <c r="H16" s="42"/>
      <c r="I16" s="42"/>
      <c r="J16" s="30">
        <f>SUM(D16:H16)</f>
        <v>27.5</v>
      </c>
      <c r="K16" s="23">
        <f>J16/C16</f>
        <v>27.5</v>
      </c>
    </row>
    <row r="17" spans="1:11" s="24" customFormat="1" ht="13.5" customHeight="1">
      <c r="A17" s="25">
        <f t="shared" si="0"/>
        <v>13</v>
      </c>
      <c r="B17" s="34"/>
      <c r="C17" s="30"/>
      <c r="D17" s="30"/>
      <c r="E17" s="33"/>
      <c r="F17" s="40"/>
      <c r="G17" s="48"/>
      <c r="H17" s="42"/>
      <c r="I17" s="42"/>
      <c r="J17" s="30"/>
      <c r="K17" s="23"/>
    </row>
    <row r="18" spans="1:11" s="24" customFormat="1" ht="13.5" customHeight="1">
      <c r="A18" s="25">
        <f t="shared" si="0"/>
        <v>14</v>
      </c>
      <c r="B18" s="34"/>
      <c r="C18" s="30"/>
      <c r="D18" s="30"/>
      <c r="E18" s="33"/>
      <c r="F18" s="40"/>
      <c r="G18" s="48"/>
      <c r="H18" s="42"/>
      <c r="I18" s="42"/>
      <c r="J18" s="30"/>
      <c r="K18" s="23"/>
    </row>
    <row r="19" spans="1:11" ht="12.75">
      <c r="A19" s="58" t="s">
        <v>17</v>
      </c>
      <c r="B19" s="59"/>
      <c r="C19" s="59"/>
      <c r="D19" s="59"/>
      <c r="E19" s="59"/>
      <c r="F19" s="60"/>
      <c r="G19" s="59"/>
      <c r="H19" s="59"/>
      <c r="I19" s="59"/>
      <c r="J19" s="59"/>
      <c r="K19" s="61"/>
    </row>
    <row r="20" spans="1:11" ht="12.75">
      <c r="A20" s="62"/>
      <c r="B20" s="63"/>
      <c r="C20" s="63"/>
      <c r="D20" s="63"/>
      <c r="E20" s="63"/>
      <c r="F20" s="63"/>
      <c r="G20" s="63"/>
      <c r="H20" s="63"/>
      <c r="I20" s="63"/>
      <c r="J20" s="63"/>
      <c r="K20" s="64"/>
    </row>
    <row r="21" spans="1:11" ht="12.75">
      <c r="A21" s="57" t="s">
        <v>9</v>
      </c>
      <c r="B21" s="56" t="s">
        <v>11</v>
      </c>
      <c r="C21" s="7" t="s">
        <v>8</v>
      </c>
      <c r="D21" s="9">
        <f>SUM(D5:D18)/D23</f>
        <v>51.09090909090909</v>
      </c>
      <c r="E21" s="9">
        <f>SUM(E5:E18)/E23</f>
        <v>52.57142857142857</v>
      </c>
      <c r="F21" s="41"/>
      <c r="G21" s="43"/>
      <c r="H21" s="43"/>
      <c r="I21" s="9"/>
      <c r="J21" s="4"/>
      <c r="K21" s="16"/>
    </row>
    <row r="22" spans="1:11" ht="12.75">
      <c r="A22" s="57"/>
      <c r="B22" s="56"/>
      <c r="C22" s="8" t="s">
        <v>12</v>
      </c>
      <c r="D22" s="9">
        <f>MAX(D5:D18)</f>
        <v>63.5</v>
      </c>
      <c r="E22" s="9">
        <f>MAX(E5:E18)</f>
        <v>60.5</v>
      </c>
      <c r="F22" s="41"/>
      <c r="G22" s="43"/>
      <c r="H22" s="43"/>
      <c r="I22" s="9"/>
      <c r="J22" s="14"/>
      <c r="K22" s="15"/>
    </row>
    <row r="23" spans="1:11" ht="12.75">
      <c r="A23" s="57"/>
      <c r="B23" s="56"/>
      <c r="C23" s="11" t="s">
        <v>13</v>
      </c>
      <c r="D23" s="12">
        <f>COUNTIF(D5:D18,"&lt;&gt;")</f>
        <v>11</v>
      </c>
      <c r="E23" s="12">
        <f>COUNTIF(E5:E18,"&lt;&gt;")</f>
        <v>7</v>
      </c>
      <c r="F23" s="41"/>
      <c r="G23" s="44"/>
      <c r="H23" s="44"/>
      <c r="I23" s="12"/>
      <c r="J23" s="16"/>
      <c r="K23" s="15"/>
    </row>
    <row r="24" spans="1:11" ht="12.75">
      <c r="A24" s="57"/>
      <c r="B24" s="55" t="s">
        <v>10</v>
      </c>
      <c r="C24" s="3" t="s">
        <v>3</v>
      </c>
      <c r="D24" s="6" t="s">
        <v>27</v>
      </c>
      <c r="E24" s="6" t="s">
        <v>27</v>
      </c>
      <c r="F24" s="41"/>
      <c r="G24" s="45"/>
      <c r="H24" s="45"/>
      <c r="I24" s="6"/>
      <c r="J24" s="17"/>
      <c r="K24" s="15"/>
    </row>
    <row r="25" spans="1:11" ht="12.75">
      <c r="A25" s="57"/>
      <c r="B25" s="55"/>
      <c r="C25" s="3" t="s">
        <v>4</v>
      </c>
      <c r="D25" s="6" t="s">
        <v>29</v>
      </c>
      <c r="E25" s="6" t="s">
        <v>29</v>
      </c>
      <c r="F25" s="41"/>
      <c r="G25" s="45"/>
      <c r="H25" s="45"/>
      <c r="I25" s="6"/>
      <c r="J25" s="18"/>
      <c r="K25" s="19"/>
    </row>
    <row r="26" spans="1:11" ht="12.75">
      <c r="A26" s="57"/>
      <c r="B26" s="55"/>
      <c r="C26" s="3" t="s">
        <v>5</v>
      </c>
      <c r="D26" s="32" t="s">
        <v>36</v>
      </c>
      <c r="E26" s="32" t="s">
        <v>51</v>
      </c>
      <c r="F26" s="41"/>
      <c r="G26" s="45"/>
      <c r="H26" s="45"/>
      <c r="I26" s="6"/>
      <c r="J26" s="18"/>
      <c r="K26" s="19"/>
    </row>
    <row r="27" spans="1:11" ht="12.75" customHeight="1">
      <c r="A27" s="57"/>
      <c r="B27" s="55"/>
      <c r="C27" s="3" t="s">
        <v>6</v>
      </c>
      <c r="D27" s="6" t="s">
        <v>30</v>
      </c>
      <c r="E27" s="6" t="s">
        <v>30</v>
      </c>
      <c r="F27" s="41"/>
      <c r="G27" s="45"/>
      <c r="H27" s="45"/>
      <c r="I27" s="6"/>
      <c r="J27" s="18"/>
      <c r="K27" s="19"/>
    </row>
    <row r="28" spans="1:11" s="5" customFormat="1" ht="12.75" customHeight="1">
      <c r="A28" s="57"/>
      <c r="B28" s="55"/>
      <c r="C28" s="3" t="s">
        <v>7</v>
      </c>
      <c r="D28" s="6" t="s">
        <v>28</v>
      </c>
      <c r="E28" s="6" t="s">
        <v>28</v>
      </c>
      <c r="F28" s="41"/>
      <c r="G28" s="45"/>
      <c r="H28" s="45"/>
      <c r="I28" s="6"/>
      <c r="J28" s="18"/>
      <c r="K28" s="19"/>
    </row>
    <row r="29" spans="1:11" s="10" customFormat="1" ht="12.75">
      <c r="A29" s="20"/>
      <c r="B29" s="4"/>
      <c r="C29" s="1"/>
      <c r="D29" s="21"/>
      <c r="E29" s="22"/>
      <c r="F29" s="21"/>
      <c r="G29" s="28"/>
      <c r="H29" s="27"/>
      <c r="I29" s="27"/>
      <c r="J29" s="18"/>
      <c r="K29" s="19"/>
    </row>
    <row r="30" spans="1:11" s="13" customFormat="1" ht="12.75">
      <c r="A30" s="4"/>
      <c r="B30" s="4"/>
      <c r="C30" s="1"/>
      <c r="D30" s="1"/>
      <c r="E30" s="1"/>
      <c r="F30" s="1"/>
      <c r="G30" s="1"/>
      <c r="H30" s="1"/>
      <c r="I30" s="1"/>
      <c r="J30"/>
      <c r="K30" s="10"/>
    </row>
    <row r="31" ht="11.25" customHeight="1"/>
    <row r="33" ht="12.75">
      <c r="L33" s="10"/>
    </row>
  </sheetData>
  <sheetProtection/>
  <mergeCells count="11">
    <mergeCell ref="A1:K1"/>
    <mergeCell ref="A2:G2"/>
    <mergeCell ref="J2:K2"/>
    <mergeCell ref="J3:J4"/>
    <mergeCell ref="B3:B4"/>
    <mergeCell ref="A3:A4"/>
    <mergeCell ref="C3:C4"/>
    <mergeCell ref="B24:B28"/>
    <mergeCell ref="B21:B23"/>
    <mergeCell ref="A21:A28"/>
    <mergeCell ref="A19:K20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22">
      <selection activeCell="A43" sqref="A43:C44"/>
    </sheetView>
  </sheetViews>
  <sheetFormatPr defaultColWidth="9.140625" defaultRowHeight="12.75"/>
  <cols>
    <col min="1" max="1" width="42.8515625" style="0" bestFit="1" customWidth="1"/>
    <col min="2" max="2" width="8.57421875" style="0" bestFit="1" customWidth="1"/>
    <col min="4" max="4" width="42.8515625" style="0" bestFit="1" customWidth="1"/>
    <col min="5" max="5" width="11.57421875" style="0" bestFit="1" customWidth="1"/>
    <col min="6" max="6" width="11.00390625" style="0" bestFit="1" customWidth="1"/>
  </cols>
  <sheetData>
    <row r="1" spans="1:6" ht="12.75">
      <c r="A1" s="74" t="s">
        <v>24</v>
      </c>
      <c r="B1" s="74"/>
      <c r="C1" s="74"/>
      <c r="D1" s="74"/>
      <c r="E1" s="74"/>
      <c r="F1" s="74"/>
    </row>
    <row r="2" spans="1:6" ht="12.75">
      <c r="A2" s="75">
        <v>44690</v>
      </c>
      <c r="B2" s="76"/>
      <c r="C2" s="76"/>
      <c r="D2" s="75">
        <v>44690</v>
      </c>
      <c r="E2" s="76"/>
      <c r="F2" s="76"/>
    </row>
    <row r="3" spans="1:6" ht="12.75">
      <c r="A3" s="76" t="s">
        <v>18</v>
      </c>
      <c r="B3" s="76"/>
      <c r="C3" s="76"/>
      <c r="D3" s="76" t="s">
        <v>19</v>
      </c>
      <c r="E3" s="76"/>
      <c r="F3" s="76"/>
    </row>
    <row r="4" spans="1:6" ht="12.75">
      <c r="A4" s="31" t="s">
        <v>32</v>
      </c>
      <c r="B4" s="31" t="s">
        <v>21</v>
      </c>
      <c r="C4" s="31" t="s">
        <v>22</v>
      </c>
      <c r="D4" s="31" t="s">
        <v>32</v>
      </c>
      <c r="E4" s="31" t="s">
        <v>21</v>
      </c>
      <c r="F4" s="31" t="s">
        <v>22</v>
      </c>
    </row>
    <row r="5" spans="1:6" ht="12.75">
      <c r="A5" s="49" t="s">
        <v>38</v>
      </c>
      <c r="B5" s="50">
        <v>250</v>
      </c>
      <c r="C5" s="49">
        <f aca="true" t="shared" si="0" ref="C5:C15">ABS(201-B5)</f>
        <v>49</v>
      </c>
      <c r="D5" s="49" t="s">
        <v>42</v>
      </c>
      <c r="E5" s="49">
        <v>24</v>
      </c>
      <c r="F5" s="49">
        <f aca="true" t="shared" si="1" ref="F5:F15">ABS(25-E5)</f>
        <v>1</v>
      </c>
    </row>
    <row r="6" spans="1:6" ht="12.75">
      <c r="A6" s="46" t="s">
        <v>45</v>
      </c>
      <c r="B6" s="51">
        <v>150</v>
      </c>
      <c r="C6" s="46">
        <f t="shared" si="0"/>
        <v>51</v>
      </c>
      <c r="D6" s="31" t="s">
        <v>31</v>
      </c>
      <c r="E6" s="46">
        <v>28</v>
      </c>
      <c r="F6" s="31">
        <f t="shared" si="1"/>
        <v>3</v>
      </c>
    </row>
    <row r="7" spans="1:11" ht="12.75">
      <c r="A7" s="46" t="s">
        <v>34</v>
      </c>
      <c r="B7" s="51">
        <v>140</v>
      </c>
      <c r="C7" s="3">
        <f t="shared" si="0"/>
        <v>61</v>
      </c>
      <c r="D7" s="31" t="s">
        <v>43</v>
      </c>
      <c r="E7" s="46">
        <v>22</v>
      </c>
      <c r="F7" s="31">
        <f t="shared" si="1"/>
        <v>3</v>
      </c>
      <c r="K7" s="29"/>
    </row>
    <row r="8" spans="1:11" ht="12.75">
      <c r="A8" s="31" t="s">
        <v>39</v>
      </c>
      <c r="B8" s="51">
        <v>138</v>
      </c>
      <c r="C8" s="3">
        <f t="shared" si="0"/>
        <v>63</v>
      </c>
      <c r="D8" s="31" t="s">
        <v>39</v>
      </c>
      <c r="E8" s="46">
        <v>21</v>
      </c>
      <c r="F8" s="31">
        <f t="shared" si="1"/>
        <v>4</v>
      </c>
      <c r="K8" s="29"/>
    </row>
    <row r="9" spans="1:11" ht="12.75">
      <c r="A9" s="31" t="s">
        <v>41</v>
      </c>
      <c r="B9" s="51">
        <v>314</v>
      </c>
      <c r="C9" s="3">
        <f t="shared" si="0"/>
        <v>113</v>
      </c>
      <c r="D9" s="46" t="s">
        <v>34</v>
      </c>
      <c r="E9" s="46">
        <v>38</v>
      </c>
      <c r="F9" s="31">
        <f t="shared" si="1"/>
        <v>13</v>
      </c>
      <c r="K9" s="29"/>
    </row>
    <row r="10" spans="1:11" ht="12.75">
      <c r="A10" s="31" t="s">
        <v>42</v>
      </c>
      <c r="B10" s="52">
        <v>657</v>
      </c>
      <c r="C10" s="3">
        <f t="shared" si="0"/>
        <v>456</v>
      </c>
      <c r="D10" s="31" t="s">
        <v>41</v>
      </c>
      <c r="E10" s="46">
        <v>40</v>
      </c>
      <c r="F10" s="31">
        <f t="shared" si="1"/>
        <v>15</v>
      </c>
      <c r="K10" s="29"/>
    </row>
    <row r="11" spans="1:11" ht="12.75">
      <c r="A11" s="46" t="s">
        <v>33</v>
      </c>
      <c r="B11" s="51">
        <v>700</v>
      </c>
      <c r="C11" s="3">
        <f t="shared" si="0"/>
        <v>499</v>
      </c>
      <c r="D11" s="46" t="s">
        <v>45</v>
      </c>
      <c r="E11" s="46">
        <v>50</v>
      </c>
      <c r="F11" s="31">
        <f t="shared" si="1"/>
        <v>25</v>
      </c>
      <c r="K11" s="29"/>
    </row>
    <row r="12" spans="1:11" ht="12.75">
      <c r="A12" s="46" t="s">
        <v>37</v>
      </c>
      <c r="B12" s="51">
        <v>867</v>
      </c>
      <c r="C12" s="3">
        <f t="shared" si="0"/>
        <v>666</v>
      </c>
      <c r="D12" s="46" t="s">
        <v>37</v>
      </c>
      <c r="E12" s="46">
        <v>67</v>
      </c>
      <c r="F12" s="31">
        <f t="shared" si="1"/>
        <v>42</v>
      </c>
      <c r="K12" s="29"/>
    </row>
    <row r="13" spans="1:11" ht="12.75">
      <c r="A13" s="46" t="s">
        <v>40</v>
      </c>
      <c r="B13" s="51">
        <v>6200</v>
      </c>
      <c r="C13" s="3">
        <f t="shared" si="0"/>
        <v>5999</v>
      </c>
      <c r="D13" s="46" t="s">
        <v>40</v>
      </c>
      <c r="E13" s="46">
        <v>73</v>
      </c>
      <c r="F13" s="31">
        <f t="shared" si="1"/>
        <v>48</v>
      </c>
      <c r="K13" s="29"/>
    </row>
    <row r="14" spans="1:11" ht="12.75">
      <c r="A14" s="31" t="s">
        <v>31</v>
      </c>
      <c r="B14" s="51">
        <v>12750</v>
      </c>
      <c r="C14" s="3">
        <f t="shared" si="0"/>
        <v>12549</v>
      </c>
      <c r="D14" s="46" t="s">
        <v>33</v>
      </c>
      <c r="E14" s="46">
        <v>88</v>
      </c>
      <c r="F14" s="31">
        <f t="shared" si="1"/>
        <v>63</v>
      </c>
      <c r="K14" s="29"/>
    </row>
    <row r="15" spans="1:11" ht="12.75">
      <c r="A15" s="31" t="s">
        <v>43</v>
      </c>
      <c r="B15" s="51">
        <v>250000</v>
      </c>
      <c r="C15" s="3">
        <f t="shared" si="0"/>
        <v>249799</v>
      </c>
      <c r="D15" s="31" t="s">
        <v>38</v>
      </c>
      <c r="E15" s="46">
        <v>92</v>
      </c>
      <c r="F15" s="31">
        <f t="shared" si="1"/>
        <v>67</v>
      </c>
      <c r="K15" s="29"/>
    </row>
    <row r="16" spans="1:11" ht="12.75">
      <c r="A16" s="46"/>
      <c r="B16" s="30"/>
      <c r="C16" s="46"/>
      <c r="D16" s="46"/>
      <c r="E16" s="35"/>
      <c r="F16" s="35"/>
      <c r="K16" s="29"/>
    </row>
    <row r="17" spans="1:11" ht="12.75">
      <c r="A17" s="31"/>
      <c r="B17" s="30"/>
      <c r="C17" s="46"/>
      <c r="D17" s="34"/>
      <c r="E17" s="35"/>
      <c r="F17" s="35"/>
      <c r="K17" s="29"/>
    </row>
    <row r="18" spans="1:6" ht="12.75" customHeight="1">
      <c r="A18" s="83" t="s">
        <v>23</v>
      </c>
      <c r="B18" s="84"/>
      <c r="C18" s="84"/>
      <c r="D18" s="84"/>
      <c r="E18" s="84"/>
      <c r="F18" s="85"/>
    </row>
    <row r="19" spans="1:6" ht="12.75">
      <c r="A19" s="86" t="s">
        <v>25</v>
      </c>
      <c r="B19" s="87"/>
      <c r="C19" s="88"/>
      <c r="D19" s="86" t="s">
        <v>26</v>
      </c>
      <c r="E19" s="87"/>
      <c r="F19" s="88"/>
    </row>
    <row r="20" spans="1:6" ht="12.75">
      <c r="A20" s="89"/>
      <c r="B20" s="90"/>
      <c r="C20" s="91"/>
      <c r="D20" s="89"/>
      <c r="E20" s="90"/>
      <c r="F20" s="91"/>
    </row>
    <row r="21" spans="1:6" ht="12.75">
      <c r="A21" s="77" t="s">
        <v>46</v>
      </c>
      <c r="B21" s="78"/>
      <c r="C21" s="79"/>
      <c r="D21" s="77" t="s">
        <v>47</v>
      </c>
      <c r="E21" s="78"/>
      <c r="F21" s="79"/>
    </row>
    <row r="22" spans="1:6" ht="39.75" customHeight="1">
      <c r="A22" s="80"/>
      <c r="B22" s="81"/>
      <c r="C22" s="82"/>
      <c r="D22" s="80"/>
      <c r="E22" s="81"/>
      <c r="F22" s="82"/>
    </row>
    <row r="23" spans="1:6" ht="12.75">
      <c r="A23" s="74" t="s">
        <v>24</v>
      </c>
      <c r="B23" s="74"/>
      <c r="C23" s="74"/>
      <c r="D23" s="74"/>
      <c r="E23" s="74"/>
      <c r="F23" s="74"/>
    </row>
    <row r="24" spans="1:6" ht="12.75">
      <c r="A24" s="75">
        <v>44697</v>
      </c>
      <c r="B24" s="76"/>
      <c r="C24" s="76"/>
      <c r="D24" s="75">
        <v>44697</v>
      </c>
      <c r="E24" s="76"/>
      <c r="F24" s="76"/>
    </row>
    <row r="25" spans="1:6" ht="12.75">
      <c r="A25" s="76" t="s">
        <v>18</v>
      </c>
      <c r="B25" s="76"/>
      <c r="C25" s="76"/>
      <c r="D25" s="76" t="s">
        <v>19</v>
      </c>
      <c r="E25" s="76"/>
      <c r="F25" s="76"/>
    </row>
    <row r="26" spans="1:6" ht="12.75">
      <c r="A26" s="31" t="s">
        <v>32</v>
      </c>
      <c r="B26" s="31" t="s">
        <v>21</v>
      </c>
      <c r="C26" s="31" t="s">
        <v>22</v>
      </c>
      <c r="D26" s="31" t="s">
        <v>32</v>
      </c>
      <c r="E26" s="31" t="s">
        <v>21</v>
      </c>
      <c r="F26" s="31" t="s">
        <v>22</v>
      </c>
    </row>
    <row r="27" spans="1:6" ht="12.75">
      <c r="A27" s="46" t="s">
        <v>37</v>
      </c>
      <c r="B27" s="51">
        <v>236</v>
      </c>
      <c r="C27" s="3">
        <f>ABS(236-B27)</f>
        <v>0</v>
      </c>
      <c r="D27" s="46" t="s">
        <v>34</v>
      </c>
      <c r="E27" s="46">
        <v>2800</v>
      </c>
      <c r="F27" s="31">
        <f>ABS(3500-E27)</f>
        <v>700</v>
      </c>
    </row>
    <row r="28" spans="1:6" ht="12.75">
      <c r="A28" s="31" t="s">
        <v>41</v>
      </c>
      <c r="B28" s="51">
        <v>232</v>
      </c>
      <c r="C28" s="3">
        <f>ABS(236-B28)</f>
        <v>4</v>
      </c>
      <c r="D28" s="46" t="s">
        <v>37</v>
      </c>
      <c r="E28" s="31">
        <v>1437</v>
      </c>
      <c r="F28" s="31">
        <f>ABS(3500-E28)</f>
        <v>2063</v>
      </c>
    </row>
    <row r="29" spans="1:6" ht="12.75">
      <c r="A29" s="31" t="s">
        <v>42</v>
      </c>
      <c r="B29" s="52">
        <v>220</v>
      </c>
      <c r="C29" s="3">
        <f>ABS(236-B29)</f>
        <v>16</v>
      </c>
      <c r="D29" s="31" t="s">
        <v>31</v>
      </c>
      <c r="E29" s="46">
        <v>1200</v>
      </c>
      <c r="F29" s="31">
        <f>ABS(3500-E29)</f>
        <v>2300</v>
      </c>
    </row>
    <row r="30" spans="1:6" ht="12.75">
      <c r="A30" s="31" t="s">
        <v>31</v>
      </c>
      <c r="B30" s="51">
        <v>188</v>
      </c>
      <c r="C30" s="3">
        <f>ABS(236-B30)</f>
        <v>48</v>
      </c>
      <c r="D30" s="31" t="s">
        <v>41</v>
      </c>
      <c r="E30" s="46">
        <v>1150</v>
      </c>
      <c r="F30" s="31">
        <f>ABS(3500-E30)</f>
        <v>2350</v>
      </c>
    </row>
    <row r="31" spans="1:6" ht="12.75">
      <c r="A31" s="46" t="s">
        <v>48</v>
      </c>
      <c r="B31" s="51">
        <v>176</v>
      </c>
      <c r="C31" s="3">
        <f>ABS(236-B31)</f>
        <v>60</v>
      </c>
      <c r="D31" s="46" t="s">
        <v>48</v>
      </c>
      <c r="E31" s="46">
        <v>273</v>
      </c>
      <c r="F31" s="31">
        <f>ABS(3500-E31)</f>
        <v>3227</v>
      </c>
    </row>
    <row r="32" spans="1:6" ht="12.75">
      <c r="A32" s="46" t="s">
        <v>33</v>
      </c>
      <c r="B32" s="51">
        <v>119</v>
      </c>
      <c r="C32" s="3">
        <f>ABS(236-B32)</f>
        <v>117</v>
      </c>
      <c r="D32" s="31" t="s">
        <v>42</v>
      </c>
      <c r="E32" s="46">
        <v>7000</v>
      </c>
      <c r="F32" s="31">
        <f>ABS(3500-E32)</f>
        <v>3500</v>
      </c>
    </row>
    <row r="33" spans="1:6" ht="12.75">
      <c r="A33" s="46" t="s">
        <v>34</v>
      </c>
      <c r="B33" s="51">
        <v>84</v>
      </c>
      <c r="C33" s="3">
        <f>ABS(236-B33)</f>
        <v>152</v>
      </c>
      <c r="D33" s="46" t="s">
        <v>33</v>
      </c>
      <c r="E33" s="46">
        <v>8800</v>
      </c>
      <c r="F33" s="31">
        <f>ABS(3500-E33)</f>
        <v>5300</v>
      </c>
    </row>
    <row r="34" spans="1:6" ht="12.75">
      <c r="A34" s="49"/>
      <c r="B34" s="50"/>
      <c r="C34" s="49"/>
      <c r="D34" s="46"/>
      <c r="E34" s="46"/>
      <c r="F34" s="31"/>
    </row>
    <row r="35" spans="1:6" ht="12.75">
      <c r="A35" s="46"/>
      <c r="B35" s="51"/>
      <c r="C35" s="46"/>
      <c r="D35" s="46"/>
      <c r="E35" s="46"/>
      <c r="F35" s="31"/>
    </row>
    <row r="36" spans="1:6" ht="12.75">
      <c r="A36" s="31"/>
      <c r="B36" s="51"/>
      <c r="C36" s="3"/>
      <c r="D36" s="46"/>
      <c r="E36" s="46"/>
      <c r="F36" s="31"/>
    </row>
    <row r="37" spans="1:6" ht="12.75">
      <c r="A37" s="31"/>
      <c r="B37" s="51"/>
      <c r="C37" s="3"/>
      <c r="D37" s="31"/>
      <c r="E37" s="46"/>
      <c r="F37" s="31"/>
    </row>
    <row r="38" spans="1:6" ht="12.75">
      <c r="A38" s="46"/>
      <c r="B38" s="30"/>
      <c r="C38" s="46"/>
      <c r="D38" s="46"/>
      <c r="E38" s="35"/>
      <c r="F38" s="35"/>
    </row>
    <row r="39" spans="1:6" ht="12.75">
      <c r="A39" s="31"/>
      <c r="B39" s="30"/>
      <c r="C39" s="46"/>
      <c r="D39" s="34"/>
      <c r="E39" s="35"/>
      <c r="F39" s="35"/>
    </row>
    <row r="40" spans="1:6" ht="12.75">
      <c r="A40" s="83" t="s">
        <v>23</v>
      </c>
      <c r="B40" s="84"/>
      <c r="C40" s="84"/>
      <c r="D40" s="84"/>
      <c r="E40" s="84"/>
      <c r="F40" s="85"/>
    </row>
    <row r="41" spans="1:6" ht="12.75">
      <c r="A41" s="86" t="s">
        <v>25</v>
      </c>
      <c r="B41" s="87"/>
      <c r="C41" s="88"/>
      <c r="D41" s="86" t="s">
        <v>26</v>
      </c>
      <c r="E41" s="87"/>
      <c r="F41" s="88"/>
    </row>
    <row r="42" spans="1:6" ht="12.75">
      <c r="A42" s="89"/>
      <c r="B42" s="90"/>
      <c r="C42" s="91"/>
      <c r="D42" s="89"/>
      <c r="E42" s="90"/>
      <c r="F42" s="91"/>
    </row>
    <row r="43" spans="1:6" ht="12.75">
      <c r="A43" s="77" t="s">
        <v>50</v>
      </c>
      <c r="B43" s="78"/>
      <c r="C43" s="79"/>
      <c r="D43" s="77" t="s">
        <v>49</v>
      </c>
      <c r="E43" s="78"/>
      <c r="F43" s="79"/>
    </row>
    <row r="44" spans="1:6" ht="12.75">
      <c r="A44" s="80"/>
      <c r="B44" s="81"/>
      <c r="C44" s="82"/>
      <c r="D44" s="80"/>
      <c r="E44" s="81"/>
      <c r="F44" s="82"/>
    </row>
  </sheetData>
  <sheetProtection/>
  <mergeCells count="20">
    <mergeCell ref="A41:C42"/>
    <mergeCell ref="D41:F42"/>
    <mergeCell ref="A43:C44"/>
    <mergeCell ref="D43:F44"/>
    <mergeCell ref="A23:F23"/>
    <mergeCell ref="A24:C24"/>
    <mergeCell ref="D24:F24"/>
    <mergeCell ref="A25:C25"/>
    <mergeCell ref="D25:F25"/>
    <mergeCell ref="A40:F40"/>
    <mergeCell ref="A1:F1"/>
    <mergeCell ref="A2:C2"/>
    <mergeCell ref="A3:C3"/>
    <mergeCell ref="D2:F2"/>
    <mergeCell ref="A21:C22"/>
    <mergeCell ref="D21:F22"/>
    <mergeCell ref="D3:F3"/>
    <mergeCell ref="A18:F18"/>
    <mergeCell ref="A19:C20"/>
    <mergeCell ref="D19:F2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Fawkes</dc:creator>
  <cp:keywords/>
  <dc:description/>
  <cp:lastModifiedBy>Paul Fawkes</cp:lastModifiedBy>
  <cp:lastPrinted>2012-09-03T11:00:00Z</cp:lastPrinted>
  <dcterms:created xsi:type="dcterms:W3CDTF">2010-09-21T23:33:28Z</dcterms:created>
  <dcterms:modified xsi:type="dcterms:W3CDTF">2022-05-16T20:53:01Z</dcterms:modified>
  <cp:category/>
  <cp:version/>
  <cp:contentType/>
  <cp:contentStatus/>
</cp:coreProperties>
</file>