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<sst xmlns="http://schemas.openxmlformats.org/spreadsheetml/2006/main" count="168" uniqueCount="69">
  <si>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</si>
  <si>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</si>
  <si>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</si>
  <si>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</si>
  <si>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</si>
  <si>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</si>
  <si>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</si>
  <si>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</si>
  <si>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</si>
  <si>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</si>
  <si>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</si>
  <si>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</si>
  <si>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</si>
  <si>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</si>
  <si>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</si>
  <si>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</si>
  <si>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</si>
  <si>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</si>
  <si>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</si>
  <si>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</si>
  <si>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</si>
  <si>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</si>
  <si>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</si>
  <si>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</si>
  <si>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</si>
  <si>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</si>
  <si>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</si>
  <si>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</si>
  <si>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</si>
  <si>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</si>
  <si>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</si>
  <si>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</si>
  <si>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</si>
  <si>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</si>
  <si>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</si>
  <si>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RONS RED</t>
  </si>
  <si>
    <t>WHERES ASHLEY</t>
  </si>
  <si>
    <t xml:space="preserve">SETH </t>
  </si>
  <si>
    <t>DINGBATS</t>
  </si>
  <si>
    <t>OUTSTANDINGLY INADEQUATE</t>
  </si>
  <si>
    <t>TRAGIC TABLE</t>
  </si>
  <si>
    <t>POOR PATROL</t>
  </si>
  <si>
    <t>PATRICIANS</t>
  </si>
  <si>
    <t>TRAGIC TABLE = 3</t>
  </si>
  <si>
    <r>
      <rPr>
        <b/>
        <sz val="10"/>
        <color indexed="10"/>
        <rFont val="Arial"/>
        <family val="2"/>
      </rPr>
      <t>13 PICK N MIX</t>
    </r>
    <r>
      <rPr>
        <b/>
        <sz val="10"/>
        <rFont val="Arial"/>
        <family val="2"/>
      </rPr>
      <t xml:space="preserve"> &amp; </t>
    </r>
    <r>
      <rPr>
        <b/>
        <sz val="10"/>
        <color indexed="17"/>
        <rFont val="Arial"/>
        <family val="2"/>
      </rPr>
      <t>OUTSTANDINGLY INADEQUATE</t>
    </r>
  </si>
  <si>
    <t>The Rutland &amp; Derby - Monday Night Quiz - Quiz League #93</t>
  </si>
  <si>
    <t>APPLE BANNANNA MANGO</t>
  </si>
  <si>
    <t>RATE OUR QUAILS</t>
  </si>
  <si>
    <t>TERRONI PLW 1</t>
  </si>
  <si>
    <t>DING DONG MAGGIES DEAD</t>
  </si>
  <si>
    <t>GENDER PAY GAP</t>
  </si>
  <si>
    <t>GENDER PAY GAP = 3</t>
  </si>
  <si>
    <r>
      <rPr>
        <b/>
        <sz val="10"/>
        <color indexed="10"/>
        <rFont val="Arial"/>
        <family val="2"/>
      </rPr>
      <t>PICK N MIX</t>
    </r>
    <r>
      <rPr>
        <b/>
        <sz val="10"/>
        <rFont val="Arial"/>
        <family val="2"/>
      </rPr>
      <t xml:space="preserve"> + </t>
    </r>
    <r>
      <rPr>
        <b/>
        <sz val="10"/>
        <color indexed="17"/>
        <rFont val="Arial"/>
        <family val="2"/>
      </rPr>
      <t>WHERES ASHLEEY = 15</t>
    </r>
  </si>
  <si>
    <t>APPLE BANNNANA MANGO</t>
  </si>
  <si>
    <t>NAME THE YEAR</t>
  </si>
  <si>
    <t>LONE WOLF</t>
  </si>
  <si>
    <t>LOOM BANDS</t>
  </si>
  <si>
    <t>HAYFEVER POLLEN ME DOWN</t>
  </si>
  <si>
    <t>SETH</t>
  </si>
  <si>
    <t>TBA</t>
  </si>
  <si>
    <t>PUTTEAM NAME IN THERE</t>
  </si>
  <si>
    <t>I AM JOB</t>
  </si>
  <si>
    <t>OPAL</t>
  </si>
  <si>
    <t xml:space="preserve">LOOM BANDS = 2 </t>
  </si>
  <si>
    <t>PICK N MIX = 14</t>
  </si>
  <si>
    <t>HAYEVERS POLLEN ME DOWN</t>
  </si>
  <si>
    <t>LOOMBANDS</t>
  </si>
  <si>
    <t>PUT TEAM NAME IN THERE</t>
  </si>
  <si>
    <t>LONEWOLF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</si>
</sst>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9" fillId="33" borderId="15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37" fillId="29" borderId="10" xfId="48" applyBorder="1" applyAlignment="1">
      <alignment/>
    </xf>
    <xf numFmtId="0" fontId="37" fillId="29" borderId="10" xfId="48" applyBorder="1" applyAlignment="1">
      <alignment horizontal="right"/>
    </xf>
    <xf numFmtId="9" fontId="0" fillId="0" borderId="0" xfId="59" applyFont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30" fillId="33" borderId="10" xfId="48" applyFont="1" applyFill="1" applyBorder="1" applyAlignment="1">
      <alignment/>
    </xf>
    <xf numFmtId="0" fontId="30" fillId="33" borderId="10" xfId="48" applyFont="1" applyFill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7" fillId="33" borderId="10" xfId="48" applyFill="1" applyBorder="1" applyAlignment="1">
      <alignment/>
    </xf>
    <xf numFmtId="0" fontId="0" fillId="33" borderId="10" xfId="0" applyFont="1" applyFill="1" applyBorder="1" applyAlignment="1">
      <alignment/>
    </xf>
    <xf numFmtId="0" fontId="37" fillId="33" borderId="10" xfId="48" applyFill="1" applyBorder="1" applyAlignment="1">
      <alignment horizontal="right"/>
    </xf>
    <xf numFmtId="0" fontId="6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71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ht="12.75">
      <c r="A2" s="74" t="s">
        <v>15</v>
      </c>
      <c r="B2" s="75"/>
      <c r="C2" s="75"/>
      <c r="D2" s="75"/>
      <c r="E2" s="75"/>
      <c r="F2" s="75"/>
      <c r="G2" s="75"/>
      <c r="H2" s="26">
        <v>3</v>
      </c>
      <c r="I2" s="26"/>
      <c r="J2" s="76"/>
      <c r="K2" s="77"/>
    </row>
    <row r="3" spans="1:11" ht="12.75" customHeight="1">
      <c r="A3" s="59" t="s">
        <v>0</v>
      </c>
      <c r="B3" s="78" t="s">
        <v>1</v>
      </c>
      <c r="C3" s="59" t="s">
        <v>16</v>
      </c>
      <c r="D3" s="36" t="s">
        <v>20</v>
      </c>
      <c r="E3" s="37"/>
      <c r="F3" s="37"/>
      <c r="G3" s="37"/>
      <c r="H3" s="37"/>
      <c r="I3" s="38"/>
      <c r="J3" s="59" t="s">
        <v>2</v>
      </c>
      <c r="K3" s="9" t="s">
        <v>13</v>
      </c>
    </row>
    <row r="4" spans="1:11" ht="12.75">
      <c r="A4" s="60"/>
      <c r="B4" s="79"/>
      <c r="C4" s="60"/>
      <c r="D4" s="2">
        <v>44718</v>
      </c>
      <c r="E4" s="2">
        <f>D4+7</f>
        <v>44725</v>
      </c>
      <c r="F4" s="39">
        <f>E4+7</f>
        <v>44732</v>
      </c>
      <c r="G4" s="2">
        <f>F4+7</f>
        <v>44739</v>
      </c>
      <c r="H4" s="2"/>
      <c r="I4" s="2"/>
      <c r="J4" s="60"/>
      <c r="K4" s="9" t="s">
        <v>14</v>
      </c>
    </row>
    <row r="5" spans="1:11" s="24" customFormat="1" ht="12.75" customHeight="1">
      <c r="A5" s="25">
        <v>1</v>
      </c>
      <c r="B5" s="31" t="s">
        <v>31</v>
      </c>
      <c r="C5" s="30">
        <f>COUNTIF(D5:H5,"&lt;&gt;")</f>
        <v>3</v>
      </c>
      <c r="D5" s="30">
        <v>56</v>
      </c>
      <c r="E5" s="33">
        <v>64</v>
      </c>
      <c r="F5" s="40">
        <v>58.5</v>
      </c>
      <c r="G5" s="47"/>
      <c r="H5" s="41"/>
      <c r="I5" s="41"/>
      <c r="J5" s="30">
        <f>SUM(D5:H5)</f>
        <v>178.5</v>
      </c>
      <c r="K5" s="23">
        <f>J5/C5</f>
        <v>59.5</v>
      </c>
    </row>
    <row r="6" spans="1:11" s="24" customFormat="1" ht="12.75">
      <c r="A6" s="25">
        <f aca="true" t="shared" si="0" ref="A6:A26">A5+1</f>
        <v>2</v>
      </c>
      <c r="B6" s="31" t="s">
        <v>36</v>
      </c>
      <c r="C6" s="30">
        <f>COUNTIF(D6:H6,"&lt;&gt;")</f>
        <v>3</v>
      </c>
      <c r="D6" s="30">
        <v>58.5</v>
      </c>
      <c r="E6" s="33">
        <v>57.5</v>
      </c>
      <c r="F6" s="40">
        <v>61.5</v>
      </c>
      <c r="G6" s="47"/>
      <c r="H6" s="41"/>
      <c r="I6" s="41"/>
      <c r="J6" s="30">
        <f>SUM(D6:H6)</f>
        <v>177.5</v>
      </c>
      <c r="K6" s="23">
        <f aca="true" t="shared" si="1" ref="K6:K14">J6/C6</f>
        <v>59.166666666666664</v>
      </c>
    </row>
    <row r="7" spans="1:11" s="24" customFormat="1" ht="12.75">
      <c r="A7" s="25">
        <f t="shared" si="0"/>
        <v>3</v>
      </c>
      <c r="B7" s="45" t="s">
        <v>35</v>
      </c>
      <c r="C7" s="30">
        <f>COUNTIF(D7:H7,"&lt;&gt;")</f>
        <v>3</v>
      </c>
      <c r="D7" s="30">
        <v>56.5</v>
      </c>
      <c r="E7" s="33">
        <v>61</v>
      </c>
      <c r="F7" s="40">
        <v>56.5</v>
      </c>
      <c r="G7" s="47"/>
      <c r="H7" s="41"/>
      <c r="I7" s="41"/>
      <c r="J7" s="30">
        <f>SUM(D7:H7)</f>
        <v>174</v>
      </c>
      <c r="K7" s="23">
        <f t="shared" si="1"/>
        <v>58</v>
      </c>
    </row>
    <row r="8" spans="1:11" s="24" customFormat="1" ht="12" customHeight="1">
      <c r="A8" s="25">
        <f t="shared" si="0"/>
        <v>4</v>
      </c>
      <c r="B8" s="45" t="s">
        <v>34</v>
      </c>
      <c r="C8" s="30">
        <f>COUNTIF(D8:H8,"&lt;&gt;")</f>
        <v>3</v>
      </c>
      <c r="D8" s="30">
        <v>55.5</v>
      </c>
      <c r="E8" s="33">
        <v>46.5</v>
      </c>
      <c r="F8" s="40">
        <v>48.5</v>
      </c>
      <c r="G8" s="47"/>
      <c r="H8" s="41"/>
      <c r="I8" s="41"/>
      <c r="J8" s="30">
        <f>SUM(D8:H8)</f>
        <v>150.5</v>
      </c>
      <c r="K8" s="23">
        <f t="shared" si="1"/>
        <v>50.166666666666664</v>
      </c>
    </row>
    <row r="9" spans="1:11" s="24" customFormat="1" ht="12.75">
      <c r="A9" s="25">
        <f t="shared" si="0"/>
        <v>5</v>
      </c>
      <c r="B9" s="45" t="s">
        <v>33</v>
      </c>
      <c r="C9" s="30">
        <f>COUNTIF(D9:H9,"&lt;&gt;")</f>
        <v>3</v>
      </c>
      <c r="D9" s="30">
        <v>54</v>
      </c>
      <c r="E9" s="33">
        <v>42.5</v>
      </c>
      <c r="F9" s="40">
        <v>44</v>
      </c>
      <c r="G9" s="47"/>
      <c r="H9" s="41"/>
      <c r="I9" s="41"/>
      <c r="J9" s="30">
        <f>SUM(D9:H9)</f>
        <v>140.5</v>
      </c>
      <c r="K9" s="23">
        <f t="shared" si="1"/>
        <v>46.833333333333336</v>
      </c>
    </row>
    <row r="10" spans="1:11" s="24" customFormat="1" ht="12.75">
      <c r="A10" s="25">
        <f t="shared" si="0"/>
        <v>6</v>
      </c>
      <c r="B10" s="31" t="s">
        <v>37</v>
      </c>
      <c r="C10" s="30">
        <f>COUNTIF(D10:H10,"&lt;&gt;")</f>
        <v>2</v>
      </c>
      <c r="D10" s="30">
        <v>60.5</v>
      </c>
      <c r="E10" s="33"/>
      <c r="F10" s="40">
        <v>59</v>
      </c>
      <c r="G10" s="47"/>
      <c r="H10" s="41"/>
      <c r="I10" s="41"/>
      <c r="J10" s="30">
        <f>SUM(D10:H10)</f>
        <v>119.5</v>
      </c>
      <c r="K10" s="23">
        <f t="shared" si="1"/>
        <v>59.75</v>
      </c>
    </row>
    <row r="11" spans="1:11" s="24" customFormat="1" ht="12.75">
      <c r="A11" s="25">
        <f t="shared" si="0"/>
        <v>7</v>
      </c>
      <c r="B11" s="46" t="s">
        <v>47</v>
      </c>
      <c r="C11" s="30">
        <f>COUNTIF(D11:H11,"&lt;&gt;")</f>
        <v>2</v>
      </c>
      <c r="D11" s="30"/>
      <c r="E11" s="33">
        <v>57.5</v>
      </c>
      <c r="F11" s="40">
        <v>33</v>
      </c>
      <c r="G11" s="47"/>
      <c r="H11" s="41"/>
      <c r="I11" s="41"/>
      <c r="J11" s="30">
        <f>SUM(D11:H11)</f>
        <v>90.5</v>
      </c>
      <c r="K11" s="23">
        <f t="shared" si="1"/>
        <v>45.25</v>
      </c>
    </row>
    <row r="12" spans="1:11" s="24" customFormat="1" ht="12.75">
      <c r="A12" s="25">
        <f t="shared" si="0"/>
        <v>8</v>
      </c>
      <c r="B12" s="45" t="s">
        <v>39</v>
      </c>
      <c r="C12" s="30">
        <f>COUNTIF(D12:H12,"&lt;&gt;")</f>
        <v>1</v>
      </c>
      <c r="D12" s="30">
        <v>53</v>
      </c>
      <c r="E12" s="33"/>
      <c r="F12" s="40"/>
      <c r="G12" s="47"/>
      <c r="H12" s="41"/>
      <c r="I12" s="41"/>
      <c r="J12" s="30">
        <f>SUM(D12:H12)</f>
        <v>53</v>
      </c>
      <c r="K12" s="23">
        <f t="shared" si="1"/>
        <v>53</v>
      </c>
    </row>
    <row r="13" spans="1:11" s="24" customFormat="1" ht="12.75">
      <c r="A13" s="25">
        <f t="shared" si="0"/>
        <v>9</v>
      </c>
      <c r="B13" s="46" t="s">
        <v>65</v>
      </c>
      <c r="C13" s="30">
        <f>COUNTIF(D13:H13,"&lt;&gt;")</f>
        <v>1</v>
      </c>
      <c r="D13" s="30"/>
      <c r="E13" s="33"/>
      <c r="F13" s="40">
        <v>53</v>
      </c>
      <c r="G13" s="47"/>
      <c r="H13" s="41"/>
      <c r="I13" s="41"/>
      <c r="J13" s="30">
        <f>SUM(D13:H13)</f>
        <v>53</v>
      </c>
      <c r="K13" s="23">
        <f t="shared" si="1"/>
        <v>53</v>
      </c>
    </row>
    <row r="14" spans="1:11" s="24" customFormat="1" ht="12.75">
      <c r="A14" s="25">
        <f t="shared" si="0"/>
        <v>10</v>
      </c>
      <c r="B14" s="31" t="s">
        <v>41</v>
      </c>
      <c r="C14" s="30">
        <f>COUNTIF(D14:H14,"&lt;&gt;")</f>
        <v>1</v>
      </c>
      <c r="D14" s="30">
        <v>46</v>
      </c>
      <c r="E14" s="33"/>
      <c r="F14" s="40"/>
      <c r="G14" s="47"/>
      <c r="H14" s="41"/>
      <c r="I14" s="41"/>
      <c r="J14" s="30">
        <f>SUM(D14:H14)</f>
        <v>46</v>
      </c>
      <c r="K14" s="23">
        <f t="shared" si="1"/>
        <v>46</v>
      </c>
    </row>
    <row r="15" spans="1:11" s="24" customFormat="1" ht="12.75">
      <c r="A15" s="25">
        <f t="shared" si="0"/>
        <v>11</v>
      </c>
      <c r="B15" s="45" t="s">
        <v>42</v>
      </c>
      <c r="C15" s="30">
        <f>COUNTIF(D15:H15,"&lt;&gt;")</f>
        <v>1</v>
      </c>
      <c r="D15" s="30">
        <v>43</v>
      </c>
      <c r="E15" s="33"/>
      <c r="F15" s="40"/>
      <c r="G15" s="47"/>
      <c r="H15" s="41"/>
      <c r="I15" s="41"/>
      <c r="J15" s="30">
        <f>SUM(D15:H15)</f>
        <v>43</v>
      </c>
      <c r="K15" s="23">
        <f>J15/C15</f>
        <v>43</v>
      </c>
    </row>
    <row r="16" spans="1:11" s="24" customFormat="1" ht="12.75">
      <c r="A16" s="25">
        <f t="shared" si="0"/>
        <v>12</v>
      </c>
      <c r="B16" s="46" t="s">
        <v>59</v>
      </c>
      <c r="C16" s="30">
        <f>COUNTIF(D16:H16,"&lt;&gt;")</f>
        <v>1</v>
      </c>
      <c r="D16" s="30"/>
      <c r="E16" s="33"/>
      <c r="F16" s="40">
        <v>37.5</v>
      </c>
      <c r="G16" s="47"/>
      <c r="H16" s="41"/>
      <c r="I16" s="41"/>
      <c r="J16" s="30">
        <f>SUM(D16:H16)</f>
        <v>37.5</v>
      </c>
      <c r="K16" s="23">
        <f>J16/C16</f>
        <v>37.5</v>
      </c>
    </row>
    <row r="17" spans="1:11" s="24" customFormat="1" ht="13.5" customHeight="1">
      <c r="A17" s="25">
        <f t="shared" si="0"/>
        <v>13</v>
      </c>
      <c r="B17" s="31" t="s">
        <v>49</v>
      </c>
      <c r="C17" s="30">
        <f>COUNTIF(D17:H17,"&lt;&gt;")</f>
        <v>1</v>
      </c>
      <c r="D17" s="30"/>
      <c r="E17" s="33">
        <v>37</v>
      </c>
      <c r="F17" s="40"/>
      <c r="G17" s="47"/>
      <c r="H17" s="41"/>
      <c r="I17" s="41"/>
      <c r="J17" s="30">
        <f>SUM(D17:H17)</f>
        <v>37</v>
      </c>
      <c r="K17" s="23">
        <f>J17/C17</f>
        <v>37</v>
      </c>
    </row>
    <row r="18" spans="1:11" s="24" customFormat="1" ht="13.5" customHeight="1">
      <c r="A18" s="25">
        <f t="shared" si="0"/>
        <v>14</v>
      </c>
      <c r="B18" s="46" t="s">
        <v>62</v>
      </c>
      <c r="C18" s="30">
        <f>COUNTIF(D18:H18,"&lt;&gt;")</f>
        <v>1</v>
      </c>
      <c r="D18" s="30"/>
      <c r="E18" s="33"/>
      <c r="F18" s="40">
        <v>33</v>
      </c>
      <c r="G18" s="47"/>
      <c r="H18" s="41"/>
      <c r="I18" s="41"/>
      <c r="J18" s="30">
        <f>SUM(D18:H18)</f>
        <v>33</v>
      </c>
      <c r="K18" s="23">
        <f aca="true" t="shared" si="2" ref="K18:K24">J18/C18</f>
        <v>33</v>
      </c>
    </row>
    <row r="19" spans="1:11" s="24" customFormat="1" ht="13.5" customHeight="1">
      <c r="A19" s="25">
        <f t="shared" si="0"/>
        <v>15</v>
      </c>
      <c r="B19" s="46" t="s">
        <v>66</v>
      </c>
      <c r="C19" s="30">
        <f>COUNTIF(D19:H19,"&lt;&gt;")</f>
        <v>1</v>
      </c>
      <c r="D19" s="30"/>
      <c r="E19" s="33"/>
      <c r="F19" s="40">
        <v>29.5</v>
      </c>
      <c r="G19" s="47"/>
      <c r="H19" s="41"/>
      <c r="I19" s="41"/>
      <c r="J19" s="30">
        <f>SUM(D19:H19)</f>
        <v>29.5</v>
      </c>
      <c r="K19" s="23">
        <f t="shared" si="2"/>
        <v>29.5</v>
      </c>
    </row>
    <row r="20" spans="1:11" s="24" customFormat="1" ht="13.5" customHeight="1">
      <c r="A20" s="25">
        <f t="shared" si="0"/>
        <v>16</v>
      </c>
      <c r="B20" s="46" t="s">
        <v>67</v>
      </c>
      <c r="C20" s="30">
        <f>COUNTIF(D20:H20,"&lt;&gt;")</f>
        <v>1</v>
      </c>
      <c r="D20" s="30"/>
      <c r="E20" s="33"/>
      <c r="F20" s="40">
        <v>28.5</v>
      </c>
      <c r="G20" s="47"/>
      <c r="H20" s="41"/>
      <c r="I20" s="41"/>
      <c r="J20" s="30">
        <f>SUM(D20:H20)</f>
        <v>28.5</v>
      </c>
      <c r="K20" s="23">
        <f t="shared" si="2"/>
        <v>28.5</v>
      </c>
    </row>
    <row r="21" spans="1:11" s="24" customFormat="1" ht="13.5" customHeight="1">
      <c r="A21" s="25">
        <f t="shared" si="0"/>
        <v>17</v>
      </c>
      <c r="B21" s="31" t="s">
        <v>40</v>
      </c>
      <c r="C21" s="30">
        <f>COUNTIF(D21:H21,"&lt;&gt;")</f>
        <v>1</v>
      </c>
      <c r="D21" s="30">
        <v>28</v>
      </c>
      <c r="E21" s="33"/>
      <c r="F21" s="40"/>
      <c r="G21" s="47"/>
      <c r="H21" s="41"/>
      <c r="I21" s="41"/>
      <c r="J21" s="30">
        <f>SUM(D21:H21)</f>
        <v>28</v>
      </c>
      <c r="K21" s="23">
        <f t="shared" si="2"/>
        <v>28</v>
      </c>
    </row>
    <row r="22" spans="1:11" s="24" customFormat="1" ht="13.5" customHeight="1">
      <c r="A22" s="25">
        <f t="shared" si="0"/>
        <v>18</v>
      </c>
      <c r="B22" s="46" t="s">
        <v>53</v>
      </c>
      <c r="C22" s="30">
        <f>COUNTIF(D22:H22,"&lt;&gt;")</f>
        <v>1</v>
      </c>
      <c r="D22" s="30"/>
      <c r="E22" s="33">
        <v>24</v>
      </c>
      <c r="F22" s="40"/>
      <c r="G22" s="47"/>
      <c r="H22" s="41"/>
      <c r="I22" s="41"/>
      <c r="J22" s="30">
        <f>SUM(D22:H22)</f>
        <v>24</v>
      </c>
      <c r="K22" s="23">
        <f t="shared" si="2"/>
        <v>24</v>
      </c>
    </row>
    <row r="23" spans="1:11" s="24" customFormat="1" ht="13.5" customHeight="1">
      <c r="A23" s="25">
        <f t="shared" si="0"/>
        <v>19</v>
      </c>
      <c r="B23" s="31" t="s">
        <v>50</v>
      </c>
      <c r="C23" s="30">
        <f>COUNTIF(D23:H23,"&lt;&gt;")</f>
        <v>1</v>
      </c>
      <c r="D23" s="30"/>
      <c r="E23" s="33">
        <v>24</v>
      </c>
      <c r="F23" s="40"/>
      <c r="G23" s="47"/>
      <c r="H23" s="41"/>
      <c r="I23" s="41"/>
      <c r="J23" s="30">
        <f>SUM(D23:H23)</f>
        <v>24</v>
      </c>
      <c r="K23" s="23">
        <f t="shared" si="2"/>
        <v>24</v>
      </c>
    </row>
    <row r="24" spans="1:11" s="24" customFormat="1" ht="13.5" customHeight="1">
      <c r="A24" s="25">
        <f t="shared" si="0"/>
        <v>20</v>
      </c>
      <c r="B24" s="31" t="s">
        <v>48</v>
      </c>
      <c r="C24" s="30">
        <f>COUNTIF(D24:H24,"&lt;&gt;")</f>
        <v>1</v>
      </c>
      <c r="D24" s="30"/>
      <c r="E24" s="33">
        <v>22</v>
      </c>
      <c r="F24" s="40"/>
      <c r="G24" s="47"/>
      <c r="H24" s="41"/>
      <c r="I24" s="41"/>
      <c r="J24" s="30">
        <f>SUM(D24:H24)</f>
        <v>22</v>
      </c>
      <c r="K24" s="23">
        <f t="shared" si="2"/>
        <v>22</v>
      </c>
    </row>
    <row r="25" spans="1:11" s="24" customFormat="1" ht="13.5" customHeight="1">
      <c r="A25" s="25">
        <f t="shared" si="0"/>
        <v>21</v>
      </c>
      <c r="B25" s="46" t="s">
        <v>61</v>
      </c>
      <c r="C25" s="30">
        <f>COUNTIF(D25:H25,"&lt;&gt;")</f>
        <v>1</v>
      </c>
      <c r="D25" s="30"/>
      <c r="E25" s="33"/>
      <c r="F25" s="40">
        <v>16</v>
      </c>
      <c r="G25" s="47"/>
      <c r="H25" s="41"/>
      <c r="I25" s="41"/>
      <c r="J25" s="30">
        <f>SUM(D25:H25)</f>
        <v>16</v>
      </c>
      <c r="K25" s="23">
        <f>J25/C25</f>
        <v>16</v>
      </c>
    </row>
    <row r="26" spans="1:11" s="24" customFormat="1" ht="13.5" customHeight="1">
      <c r="A26" s="25">
        <f t="shared" si="0"/>
        <v>22</v>
      </c>
      <c r="B26" s="46" t="s">
        <v>68</v>
      </c>
      <c r="C26" s="30">
        <f>COUNTIF(D26:H26,"&lt;&gt;")</f>
        <v>1</v>
      </c>
      <c r="D26" s="30"/>
      <c r="E26" s="33"/>
      <c r="F26" s="40">
        <v>11</v>
      </c>
      <c r="G26" s="47"/>
      <c r="H26" s="41"/>
      <c r="I26" s="41"/>
      <c r="J26" s="30">
        <f>SUM(D26:H26)</f>
        <v>11</v>
      </c>
      <c r="K26" s="23">
        <f>J26/C26</f>
        <v>11</v>
      </c>
    </row>
    <row r="27" spans="1:11" ht="12.75">
      <c r="A27" s="64" t="s">
        <v>17</v>
      </c>
      <c r="B27" s="65"/>
      <c r="C27" s="65"/>
      <c r="D27" s="65"/>
      <c r="E27" s="65"/>
      <c r="F27" s="66"/>
      <c r="G27" s="65"/>
      <c r="H27" s="65"/>
      <c r="I27" s="65"/>
      <c r="J27" s="65"/>
      <c r="K27" s="67"/>
    </row>
    <row r="28" spans="1:11" ht="12.75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70"/>
    </row>
    <row r="29" spans="1:11" ht="12.75">
      <c r="A29" s="63" t="s">
        <v>9</v>
      </c>
      <c r="B29" s="62" t="s">
        <v>11</v>
      </c>
      <c r="C29" s="7" t="s">
        <v>8</v>
      </c>
      <c r="D29" s="9">
        <f>SUM(D5:D26)/D31</f>
        <v>51.1</v>
      </c>
      <c r="E29" s="9">
        <f>SUM(E5:E26)/E31</f>
        <v>43.6</v>
      </c>
      <c r="F29" s="9">
        <f>SUM(F5:F26)/F31</f>
        <v>40.67857142857143</v>
      </c>
      <c r="G29" s="42"/>
      <c r="H29" s="42"/>
      <c r="I29" s="9"/>
      <c r="J29" s="4"/>
      <c r="K29" s="16"/>
    </row>
    <row r="30" spans="1:11" ht="12.75">
      <c r="A30" s="63"/>
      <c r="B30" s="62"/>
      <c r="C30" s="8" t="s">
        <v>12</v>
      </c>
      <c r="D30" s="9">
        <f>MAX(D5:D26)</f>
        <v>60.5</v>
      </c>
      <c r="E30" s="9">
        <f>MAX(E5:E26)</f>
        <v>64</v>
      </c>
      <c r="F30" s="9">
        <f>MAX(F5:F26)</f>
        <v>61.5</v>
      </c>
      <c r="G30" s="42"/>
      <c r="H30" s="42"/>
      <c r="I30" s="9"/>
      <c r="J30" s="14"/>
      <c r="K30" s="15"/>
    </row>
    <row r="31" spans="1:11" ht="12.75">
      <c r="A31" s="63"/>
      <c r="B31" s="62"/>
      <c r="C31" s="11" t="s">
        <v>13</v>
      </c>
      <c r="D31" s="12">
        <f>COUNTIF(D5:D26,"&lt;&gt;")</f>
        <v>10</v>
      </c>
      <c r="E31" s="12">
        <f>COUNTIF(E5:E26,"&lt;&gt;")</f>
        <v>10</v>
      </c>
      <c r="F31" s="12">
        <f>COUNTIF(F5:F26,"&lt;&gt;")</f>
        <v>14</v>
      </c>
      <c r="G31" s="43"/>
      <c r="H31" s="43"/>
      <c r="I31" s="12"/>
      <c r="J31" s="16"/>
      <c r="K31" s="15"/>
    </row>
    <row r="32" spans="1:11" ht="12.75">
      <c r="A32" s="63"/>
      <c r="B32" s="61" t="s">
        <v>10</v>
      </c>
      <c r="C32" s="3" t="s">
        <v>3</v>
      </c>
      <c r="D32" s="6" t="s">
        <v>27</v>
      </c>
      <c r="E32" s="6" t="s">
        <v>27</v>
      </c>
      <c r="F32" s="6" t="s">
        <v>27</v>
      </c>
      <c r="G32" s="44"/>
      <c r="H32" s="44"/>
      <c r="I32" s="6"/>
      <c r="J32" s="17"/>
      <c r="K32" s="55"/>
    </row>
    <row r="33" spans="1:11" ht="12.75">
      <c r="A33" s="63"/>
      <c r="B33" s="61"/>
      <c r="C33" s="3" t="s">
        <v>4</v>
      </c>
      <c r="D33" s="6" t="s">
        <v>29</v>
      </c>
      <c r="E33" s="6" t="s">
        <v>29</v>
      </c>
      <c r="F33" s="6" t="s">
        <v>29</v>
      </c>
      <c r="G33" s="44"/>
      <c r="H33" s="44"/>
      <c r="I33" s="6"/>
      <c r="J33" s="18"/>
      <c r="K33" s="19"/>
    </row>
    <row r="34" spans="1:11" ht="12.75">
      <c r="A34" s="63"/>
      <c r="B34" s="61"/>
      <c r="C34" s="3" t="s">
        <v>5</v>
      </c>
      <c r="D34" s="32" t="s">
        <v>38</v>
      </c>
      <c r="E34" s="32" t="s">
        <v>54</v>
      </c>
      <c r="F34" s="32" t="s">
        <v>54</v>
      </c>
      <c r="G34" s="44"/>
      <c r="H34" s="44"/>
      <c r="I34" s="6"/>
      <c r="J34" s="18"/>
      <c r="K34" s="19"/>
    </row>
    <row r="35" spans="1:11" ht="12.75" customHeight="1">
      <c r="A35" s="63"/>
      <c r="B35" s="61"/>
      <c r="C35" s="3" t="s">
        <v>6</v>
      </c>
      <c r="D35" s="6" t="s">
        <v>30</v>
      </c>
      <c r="E35" s="6" t="s">
        <v>30</v>
      </c>
      <c r="F35" s="6" t="s">
        <v>30</v>
      </c>
      <c r="G35" s="44"/>
      <c r="H35" s="44"/>
      <c r="I35" s="6"/>
      <c r="J35" s="18"/>
      <c r="K35" s="19"/>
    </row>
    <row r="36" spans="1:11" s="5" customFormat="1" ht="12.75" customHeight="1">
      <c r="A36" s="63"/>
      <c r="B36" s="61"/>
      <c r="C36" s="3" t="s">
        <v>7</v>
      </c>
      <c r="D36" s="6" t="s">
        <v>28</v>
      </c>
      <c r="E36" s="6" t="s">
        <v>28</v>
      </c>
      <c r="F36" s="6" t="s">
        <v>28</v>
      </c>
      <c r="G36" s="44"/>
      <c r="H36" s="44"/>
      <c r="I36" s="6"/>
      <c r="J36" s="18"/>
      <c r="K36" s="19"/>
    </row>
    <row r="37" spans="1:11" s="10" customFormat="1" ht="12.75">
      <c r="A37" s="20"/>
      <c r="B37" s="4"/>
      <c r="C37" s="1"/>
      <c r="D37" s="21"/>
      <c r="E37" s="22"/>
      <c r="F37" s="21"/>
      <c r="G37" s="28"/>
      <c r="H37" s="27"/>
      <c r="I37" s="27"/>
      <c r="J37" s="18"/>
      <c r="K37" s="19"/>
    </row>
    <row r="38" spans="1:11" s="13" customFormat="1" ht="12.75">
      <c r="A38" s="4"/>
      <c r="B38" s="4"/>
      <c r="C38" s="1"/>
      <c r="D38" s="1"/>
      <c r="E38" s="1"/>
      <c r="F38" s="1"/>
      <c r="G38" s="1"/>
      <c r="H38" s="1"/>
      <c r="I38" s="1"/>
      <c r="J38"/>
      <c r="K38" s="10"/>
    </row>
    <row r="39" ht="11.25" customHeight="1"/>
    <row r="41" ht="12.75">
      <c r="L41" s="10"/>
    </row>
  </sheetData>
  <sheetProtection/>
  <mergeCells count="11">
    <mergeCell ref="A3:A4"/>
    <mergeCell ref="C3:C4"/>
    <mergeCell ref="B32:B36"/>
    <mergeCell ref="B29:B31"/>
    <mergeCell ref="A29:A36"/>
    <mergeCell ref="A27:K28"/>
    <mergeCell ref="A1:K1"/>
    <mergeCell ref="A2:G2"/>
    <mergeCell ref="J2:K2"/>
    <mergeCell ref="J3:J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45">
      <selection activeCell="D49" sqref="D49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93" t="s">
        <v>24</v>
      </c>
      <c r="B1" s="93"/>
      <c r="C1" s="93"/>
      <c r="D1" s="93"/>
      <c r="E1" s="93"/>
      <c r="F1" s="93"/>
    </row>
    <row r="2" spans="1:6" ht="12.75">
      <c r="A2" s="94">
        <v>44718</v>
      </c>
      <c r="B2" s="95"/>
      <c r="C2" s="95"/>
      <c r="D2" s="94">
        <v>44718</v>
      </c>
      <c r="E2" s="95"/>
      <c r="F2" s="95"/>
    </row>
    <row r="3" spans="1:6" ht="12.75">
      <c r="A3" s="95" t="s">
        <v>18</v>
      </c>
      <c r="B3" s="95"/>
      <c r="C3" s="95"/>
      <c r="D3" s="95" t="s">
        <v>19</v>
      </c>
      <c r="E3" s="95"/>
      <c r="F3" s="95"/>
    </row>
    <row r="4" spans="1:6" ht="12.75">
      <c r="A4" s="31" t="s">
        <v>32</v>
      </c>
      <c r="B4" s="31" t="s">
        <v>21</v>
      </c>
      <c r="C4" s="31" t="s">
        <v>22</v>
      </c>
      <c r="D4" s="31" t="s">
        <v>32</v>
      </c>
      <c r="E4" s="31" t="s">
        <v>21</v>
      </c>
      <c r="F4" s="31" t="s">
        <v>22</v>
      </c>
    </row>
    <row r="5" spans="1:6" ht="15">
      <c r="A5" s="53" t="s">
        <v>36</v>
      </c>
      <c r="B5" s="54">
        <v>99</v>
      </c>
      <c r="C5" s="53">
        <f aca="true" t="shared" si="0" ref="C5:C14">ABS(104-B5)</f>
        <v>5</v>
      </c>
      <c r="D5" s="53" t="s">
        <v>37</v>
      </c>
      <c r="E5" s="53">
        <v>382</v>
      </c>
      <c r="F5" s="53">
        <f aca="true" t="shared" si="1" ref="F5:F14">ABS(312-E5)</f>
        <v>70</v>
      </c>
    </row>
    <row r="6" spans="1:6" ht="12.75">
      <c r="A6" s="31" t="s">
        <v>31</v>
      </c>
      <c r="B6" s="50">
        <v>82</v>
      </c>
      <c r="C6" s="3">
        <f t="shared" si="0"/>
        <v>22</v>
      </c>
      <c r="D6" s="45" t="s">
        <v>42</v>
      </c>
      <c r="E6" s="45">
        <v>195</v>
      </c>
      <c r="F6" s="31">
        <f t="shared" si="1"/>
        <v>117</v>
      </c>
    </row>
    <row r="7" spans="1:11" ht="12.75">
      <c r="A7" s="31" t="s">
        <v>37</v>
      </c>
      <c r="B7" s="51">
        <v>77</v>
      </c>
      <c r="C7" s="3">
        <f t="shared" si="0"/>
        <v>27</v>
      </c>
      <c r="D7" s="31" t="s">
        <v>36</v>
      </c>
      <c r="E7" s="31">
        <v>442</v>
      </c>
      <c r="F7" s="31">
        <f t="shared" si="1"/>
        <v>130</v>
      </c>
      <c r="K7" s="29"/>
    </row>
    <row r="8" spans="1:11" ht="12.75">
      <c r="A8" s="31" t="s">
        <v>41</v>
      </c>
      <c r="B8" s="50">
        <v>132</v>
      </c>
      <c r="C8" s="3">
        <f t="shared" si="0"/>
        <v>28</v>
      </c>
      <c r="D8" s="31" t="s">
        <v>40</v>
      </c>
      <c r="E8" s="45">
        <v>150</v>
      </c>
      <c r="F8" s="31">
        <f t="shared" si="1"/>
        <v>162</v>
      </c>
      <c r="K8" s="29"/>
    </row>
    <row r="9" spans="1:11" ht="12.75">
      <c r="A9" s="45" t="s">
        <v>39</v>
      </c>
      <c r="B9" s="50">
        <v>142</v>
      </c>
      <c r="C9" s="3">
        <f t="shared" si="0"/>
        <v>38</v>
      </c>
      <c r="D9" s="45" t="s">
        <v>34</v>
      </c>
      <c r="E9" s="45">
        <v>125</v>
      </c>
      <c r="F9" s="31">
        <f t="shared" si="1"/>
        <v>187</v>
      </c>
      <c r="K9" s="29"/>
    </row>
    <row r="10" spans="1:11" ht="12.75">
      <c r="A10" s="45" t="s">
        <v>35</v>
      </c>
      <c r="B10" s="50">
        <v>57</v>
      </c>
      <c r="C10" s="3">
        <f t="shared" si="0"/>
        <v>47</v>
      </c>
      <c r="D10" s="31" t="s">
        <v>31</v>
      </c>
      <c r="E10" s="45">
        <v>612</v>
      </c>
      <c r="F10" s="31">
        <f t="shared" si="1"/>
        <v>300</v>
      </c>
      <c r="K10" s="29"/>
    </row>
    <row r="11" spans="1:11" ht="12.75">
      <c r="A11" s="45" t="s">
        <v>33</v>
      </c>
      <c r="B11" s="50">
        <v>56</v>
      </c>
      <c r="C11" s="3">
        <f t="shared" si="0"/>
        <v>48</v>
      </c>
      <c r="D11" s="45" t="s">
        <v>39</v>
      </c>
      <c r="E11" s="45">
        <v>650</v>
      </c>
      <c r="F11" s="31">
        <f t="shared" si="1"/>
        <v>338</v>
      </c>
      <c r="K11" s="29"/>
    </row>
    <row r="12" spans="1:11" ht="12.75">
      <c r="A12" s="45" t="s">
        <v>42</v>
      </c>
      <c r="B12" s="50">
        <v>190</v>
      </c>
      <c r="C12" s="3">
        <f t="shared" si="0"/>
        <v>86</v>
      </c>
      <c r="D12" s="31" t="s">
        <v>41</v>
      </c>
      <c r="E12" s="45">
        <v>750</v>
      </c>
      <c r="F12" s="31">
        <f t="shared" si="1"/>
        <v>438</v>
      </c>
      <c r="K12" s="29"/>
    </row>
    <row r="13" spans="1:11" ht="12.75">
      <c r="A13" s="45" t="s">
        <v>34</v>
      </c>
      <c r="B13" s="50">
        <v>7</v>
      </c>
      <c r="C13" s="3">
        <f t="shared" si="0"/>
        <v>97</v>
      </c>
      <c r="D13" s="45" t="s">
        <v>33</v>
      </c>
      <c r="E13" s="45">
        <v>948</v>
      </c>
      <c r="F13" s="31">
        <f t="shared" si="1"/>
        <v>636</v>
      </c>
      <c r="K13" s="29"/>
    </row>
    <row r="14" spans="1:11" ht="12.75">
      <c r="A14" s="31" t="s">
        <v>40</v>
      </c>
      <c r="B14" s="50">
        <v>4.5</v>
      </c>
      <c r="C14" s="3">
        <f t="shared" si="0"/>
        <v>99.5</v>
      </c>
      <c r="D14" s="45" t="s">
        <v>35</v>
      </c>
      <c r="E14" s="45">
        <v>1000</v>
      </c>
      <c r="F14" s="31">
        <f t="shared" si="1"/>
        <v>688</v>
      </c>
      <c r="K14" s="29"/>
    </row>
    <row r="15" spans="1:11" ht="12.75">
      <c r="A15" s="48"/>
      <c r="B15" s="49"/>
      <c r="C15" s="48"/>
      <c r="D15" s="31"/>
      <c r="E15" s="45"/>
      <c r="F15" s="31"/>
      <c r="K15" s="29"/>
    </row>
    <row r="16" spans="1:11" ht="12.75">
      <c r="A16" s="45"/>
      <c r="B16" s="50"/>
      <c r="C16" s="45"/>
      <c r="D16" s="45"/>
      <c r="E16" s="35"/>
      <c r="F16" s="35"/>
      <c r="K16" s="29"/>
    </row>
    <row r="17" spans="1:11" ht="12.75">
      <c r="A17" s="31"/>
      <c r="B17" s="52"/>
      <c r="C17" s="45"/>
      <c r="D17" s="34"/>
      <c r="E17" s="35"/>
      <c r="F17" s="35"/>
      <c r="K17" s="29"/>
    </row>
    <row r="18" spans="1:6" ht="12.75" customHeight="1">
      <c r="A18" s="96" t="s">
        <v>23</v>
      </c>
      <c r="B18" s="97"/>
      <c r="C18" s="97"/>
      <c r="D18" s="97"/>
      <c r="E18" s="97"/>
      <c r="F18" s="98"/>
    </row>
    <row r="19" spans="1:6" ht="12.75">
      <c r="A19" s="80" t="s">
        <v>25</v>
      </c>
      <c r="B19" s="81"/>
      <c r="C19" s="82"/>
      <c r="D19" s="80" t="s">
        <v>26</v>
      </c>
      <c r="E19" s="81"/>
      <c r="F19" s="82"/>
    </row>
    <row r="20" spans="1:6" ht="12.75">
      <c r="A20" s="83"/>
      <c r="B20" s="84"/>
      <c r="C20" s="85"/>
      <c r="D20" s="83"/>
      <c r="E20" s="84"/>
      <c r="F20" s="85"/>
    </row>
    <row r="21" spans="1:6" ht="12.75">
      <c r="A21" s="86" t="s">
        <v>44</v>
      </c>
      <c r="B21" s="87"/>
      <c r="C21" s="88"/>
      <c r="D21" s="92" t="s">
        <v>43</v>
      </c>
      <c r="E21" s="87"/>
      <c r="F21" s="88"/>
    </row>
    <row r="22" spans="1:6" ht="39.75" customHeight="1">
      <c r="A22" s="89"/>
      <c r="B22" s="90"/>
      <c r="C22" s="91"/>
      <c r="D22" s="89"/>
      <c r="E22" s="90"/>
      <c r="F22" s="91"/>
    </row>
    <row r="23" spans="1:6" ht="12.75">
      <c r="A23" s="93" t="s">
        <v>24</v>
      </c>
      <c r="B23" s="93"/>
      <c r="C23" s="93"/>
      <c r="D23" s="93"/>
      <c r="E23" s="93"/>
      <c r="F23" s="93"/>
    </row>
    <row r="24" spans="1:6" ht="12.75">
      <c r="A24" s="94">
        <v>44725</v>
      </c>
      <c r="B24" s="95"/>
      <c r="C24" s="95"/>
      <c r="D24" s="94">
        <v>44725</v>
      </c>
      <c r="E24" s="95"/>
      <c r="F24" s="95"/>
    </row>
    <row r="25" spans="1:6" ht="12.75">
      <c r="A25" s="95" t="s">
        <v>18</v>
      </c>
      <c r="B25" s="95"/>
      <c r="C25" s="95"/>
      <c r="D25" s="95" t="s">
        <v>19</v>
      </c>
      <c r="E25" s="95"/>
      <c r="F25" s="95"/>
    </row>
    <row r="26" spans="1:6" ht="12.75">
      <c r="A26" s="31" t="s">
        <v>32</v>
      </c>
      <c r="B26" s="31" t="s">
        <v>21</v>
      </c>
      <c r="C26" s="31" t="s">
        <v>22</v>
      </c>
      <c r="D26" s="46" t="s">
        <v>32</v>
      </c>
      <c r="E26" s="46" t="s">
        <v>21</v>
      </c>
      <c r="F26" s="46" t="s">
        <v>22</v>
      </c>
    </row>
    <row r="27" spans="1:6" ht="15">
      <c r="A27" s="53" t="s">
        <v>31</v>
      </c>
      <c r="B27" s="54">
        <v>280</v>
      </c>
      <c r="C27" s="53">
        <f aca="true" t="shared" si="2" ref="C27:C36">ABS(290-B27)</f>
        <v>10</v>
      </c>
      <c r="D27" s="53" t="s">
        <v>47</v>
      </c>
      <c r="E27" s="53">
        <v>1983</v>
      </c>
      <c r="F27" s="53">
        <f aca="true" t="shared" si="3" ref="F27:F36">ABS(1983-E27)</f>
        <v>0</v>
      </c>
    </row>
    <row r="28" spans="1:6" ht="15">
      <c r="A28" s="46" t="s">
        <v>50</v>
      </c>
      <c r="B28" s="56">
        <v>300</v>
      </c>
      <c r="C28" s="57">
        <f t="shared" si="2"/>
        <v>10</v>
      </c>
      <c r="D28" s="46" t="s">
        <v>35</v>
      </c>
      <c r="E28" s="46">
        <v>1982</v>
      </c>
      <c r="F28" s="57">
        <f t="shared" si="3"/>
        <v>1</v>
      </c>
    </row>
    <row r="29" spans="1:6" ht="15">
      <c r="A29" s="57" t="s">
        <v>36</v>
      </c>
      <c r="B29" s="58">
        <v>240</v>
      </c>
      <c r="C29" s="57">
        <f t="shared" si="2"/>
        <v>50</v>
      </c>
      <c r="D29" s="57" t="s">
        <v>31</v>
      </c>
      <c r="E29" s="57">
        <v>1993</v>
      </c>
      <c r="F29" s="57">
        <f t="shared" si="3"/>
        <v>10</v>
      </c>
    </row>
    <row r="30" spans="1:6" ht="15">
      <c r="A30" s="46" t="s">
        <v>48</v>
      </c>
      <c r="B30" s="56">
        <v>240</v>
      </c>
      <c r="C30" s="57">
        <f t="shared" si="2"/>
        <v>50</v>
      </c>
      <c r="D30" s="46" t="s">
        <v>46</v>
      </c>
      <c r="E30" s="46">
        <v>1995</v>
      </c>
      <c r="F30" s="57">
        <f t="shared" si="3"/>
        <v>12</v>
      </c>
    </row>
    <row r="31" spans="1:6" ht="15">
      <c r="A31" s="46" t="s">
        <v>35</v>
      </c>
      <c r="B31" s="56">
        <v>238</v>
      </c>
      <c r="C31" s="57">
        <f t="shared" si="2"/>
        <v>52</v>
      </c>
      <c r="D31" s="46" t="s">
        <v>49</v>
      </c>
      <c r="E31" s="46">
        <v>1995</v>
      </c>
      <c r="F31" s="57">
        <f t="shared" si="3"/>
        <v>12</v>
      </c>
    </row>
    <row r="32" spans="1:6" ht="15">
      <c r="A32" s="46" t="s">
        <v>34</v>
      </c>
      <c r="B32" s="56">
        <v>210</v>
      </c>
      <c r="C32" s="57">
        <f t="shared" si="2"/>
        <v>80</v>
      </c>
      <c r="D32" s="57" t="s">
        <v>36</v>
      </c>
      <c r="E32" s="46">
        <v>1997</v>
      </c>
      <c r="F32" s="57">
        <f t="shared" si="3"/>
        <v>14</v>
      </c>
    </row>
    <row r="33" spans="1:6" ht="15">
      <c r="A33" s="46" t="s">
        <v>47</v>
      </c>
      <c r="B33" s="56">
        <v>470</v>
      </c>
      <c r="C33" s="57">
        <f t="shared" si="2"/>
        <v>180</v>
      </c>
      <c r="D33" s="46" t="s">
        <v>34</v>
      </c>
      <c r="E33" s="46">
        <v>1998</v>
      </c>
      <c r="F33" s="57">
        <f t="shared" si="3"/>
        <v>15</v>
      </c>
    </row>
    <row r="34" spans="1:6" ht="15">
      <c r="A34" s="46" t="s">
        <v>46</v>
      </c>
      <c r="B34" s="56">
        <v>473</v>
      </c>
      <c r="C34" s="57">
        <f t="shared" si="2"/>
        <v>183</v>
      </c>
      <c r="D34" s="46" t="s">
        <v>33</v>
      </c>
      <c r="E34" s="46">
        <v>1998</v>
      </c>
      <c r="F34" s="57">
        <f t="shared" si="3"/>
        <v>15</v>
      </c>
    </row>
    <row r="35" spans="1:6" ht="15">
      <c r="A35" s="46" t="s">
        <v>49</v>
      </c>
      <c r="B35" s="56">
        <v>100</v>
      </c>
      <c r="C35" s="57">
        <f t="shared" si="2"/>
        <v>190</v>
      </c>
      <c r="D35" s="46" t="s">
        <v>50</v>
      </c>
      <c r="E35" s="46">
        <v>1961</v>
      </c>
      <c r="F35" s="57">
        <f t="shared" si="3"/>
        <v>22</v>
      </c>
    </row>
    <row r="36" spans="1:6" ht="15">
      <c r="A36" s="46" t="s">
        <v>33</v>
      </c>
      <c r="B36" s="56">
        <v>600</v>
      </c>
      <c r="C36" s="57">
        <f t="shared" si="2"/>
        <v>310</v>
      </c>
      <c r="D36" s="46" t="s">
        <v>48</v>
      </c>
      <c r="E36" s="46">
        <v>0</v>
      </c>
      <c r="F36" s="57">
        <f t="shared" si="3"/>
        <v>1983</v>
      </c>
    </row>
    <row r="37" spans="1:6" ht="15">
      <c r="A37" s="46"/>
      <c r="B37" s="56"/>
      <c r="C37" s="57"/>
      <c r="D37" s="31"/>
      <c r="E37" s="45"/>
      <c r="F37" s="31"/>
    </row>
    <row r="38" spans="1:6" ht="12.75">
      <c r="A38" s="45"/>
      <c r="B38" s="50"/>
      <c r="C38" s="45"/>
      <c r="D38" s="45"/>
      <c r="E38" s="35"/>
      <c r="F38" s="35"/>
    </row>
    <row r="39" spans="1:6" ht="12.75">
      <c r="A39" s="31"/>
      <c r="B39" s="52"/>
      <c r="C39" s="45"/>
      <c r="D39" s="34"/>
      <c r="E39" s="35"/>
      <c r="F39" s="35"/>
    </row>
    <row r="40" spans="1:6" ht="12.75">
      <c r="A40" s="96" t="s">
        <v>23</v>
      </c>
      <c r="B40" s="97"/>
      <c r="C40" s="97"/>
      <c r="D40" s="97"/>
      <c r="E40" s="97"/>
      <c r="F40" s="98"/>
    </row>
    <row r="41" spans="1:6" ht="12.75">
      <c r="A41" s="80" t="s">
        <v>25</v>
      </c>
      <c r="B41" s="81"/>
      <c r="C41" s="82"/>
      <c r="D41" s="80" t="s">
        <v>26</v>
      </c>
      <c r="E41" s="81"/>
      <c r="F41" s="82"/>
    </row>
    <row r="42" spans="1:6" ht="12.75">
      <c r="A42" s="83"/>
      <c r="B42" s="84"/>
      <c r="C42" s="85"/>
      <c r="D42" s="83"/>
      <c r="E42" s="84"/>
      <c r="F42" s="85"/>
    </row>
    <row r="43" spans="1:6" ht="12.75">
      <c r="A43" s="86" t="s">
        <v>52</v>
      </c>
      <c r="B43" s="87"/>
      <c r="C43" s="88"/>
      <c r="D43" s="92" t="s">
        <v>51</v>
      </c>
      <c r="E43" s="87"/>
      <c r="F43" s="88"/>
    </row>
    <row r="44" spans="1:6" ht="12.75">
      <c r="A44" s="89"/>
      <c r="B44" s="90"/>
      <c r="C44" s="91"/>
      <c r="D44" s="89"/>
      <c r="E44" s="90"/>
      <c r="F44" s="91"/>
    </row>
    <row r="45" spans="1:6" ht="12.75">
      <c r="A45" s="93" t="s">
        <v>24</v>
      </c>
      <c r="B45" s="93"/>
      <c r="C45" s="93"/>
      <c r="D45" s="93"/>
      <c r="E45" s="93"/>
      <c r="F45" s="93"/>
    </row>
    <row r="46" spans="1:6" ht="12.75">
      <c r="A46" s="94">
        <v>44732</v>
      </c>
      <c r="B46" s="95"/>
      <c r="C46" s="95"/>
      <c r="D46" s="94">
        <v>44732</v>
      </c>
      <c r="E46" s="95"/>
      <c r="F46" s="95"/>
    </row>
    <row r="47" spans="1:6" ht="12.75">
      <c r="A47" s="95" t="s">
        <v>18</v>
      </c>
      <c r="B47" s="95"/>
      <c r="C47" s="95"/>
      <c r="D47" s="95" t="s">
        <v>19</v>
      </c>
      <c r="E47" s="95"/>
      <c r="F47" s="95"/>
    </row>
    <row r="48" spans="1:6" ht="12.75">
      <c r="A48" s="31" t="s">
        <v>32</v>
      </c>
      <c r="B48" s="31" t="s">
        <v>21</v>
      </c>
      <c r="C48" s="31" t="s">
        <v>22</v>
      </c>
      <c r="D48" s="46" t="s">
        <v>32</v>
      </c>
      <c r="E48" s="46" t="s">
        <v>21</v>
      </c>
      <c r="F48" s="46" t="s">
        <v>22</v>
      </c>
    </row>
    <row r="49" spans="1:6" ht="15">
      <c r="A49" s="53" t="s">
        <v>60</v>
      </c>
      <c r="B49" s="54">
        <v>3120</v>
      </c>
      <c r="C49" s="53">
        <f>ABS(4591-B49)</f>
        <v>1471</v>
      </c>
      <c r="D49" s="53" t="s">
        <v>33</v>
      </c>
      <c r="E49" s="53">
        <v>1875</v>
      </c>
      <c r="F49" s="53">
        <f>ABS(1883-E49)</f>
        <v>8</v>
      </c>
    </row>
    <row r="50" spans="1:6" ht="15">
      <c r="A50" s="46" t="s">
        <v>33</v>
      </c>
      <c r="B50" s="56">
        <v>2600</v>
      </c>
      <c r="C50" s="99">
        <f>ABS(4591-B50)</f>
        <v>1991</v>
      </c>
      <c r="D50" s="46" t="s">
        <v>58</v>
      </c>
      <c r="E50" s="57">
        <v>1891</v>
      </c>
      <c r="F50" s="99">
        <f>ABS(1883-E50)</f>
        <v>8</v>
      </c>
    </row>
    <row r="51" spans="1:6" ht="15">
      <c r="A51" s="46" t="s">
        <v>58</v>
      </c>
      <c r="B51" s="100">
        <v>2512</v>
      </c>
      <c r="C51" s="99">
        <f>ABS(4591-B51)</f>
        <v>2079</v>
      </c>
      <c r="D51" s="46" t="s">
        <v>35</v>
      </c>
      <c r="E51" s="46">
        <v>1899</v>
      </c>
      <c r="F51" s="99">
        <f>ABS(1883-E51)</f>
        <v>16</v>
      </c>
    </row>
    <row r="52" spans="1:6" ht="15">
      <c r="A52" s="46" t="s">
        <v>34</v>
      </c>
      <c r="B52" s="56">
        <v>2001</v>
      </c>
      <c r="C52" s="99">
        <f>ABS(4591-B52)</f>
        <v>2590</v>
      </c>
      <c r="D52" s="99" t="s">
        <v>31</v>
      </c>
      <c r="E52" s="46">
        <v>1903</v>
      </c>
      <c r="F52" s="99">
        <f>ABS(1883-E52)</f>
        <v>20</v>
      </c>
    </row>
    <row r="53" spans="1:6" ht="15">
      <c r="A53" s="46" t="s">
        <v>59</v>
      </c>
      <c r="B53" s="56">
        <v>7243</v>
      </c>
      <c r="C53" s="99">
        <f>ABS(4591-B53)</f>
        <v>2652</v>
      </c>
      <c r="D53" s="57" t="s">
        <v>36</v>
      </c>
      <c r="E53" s="46">
        <v>1920</v>
      </c>
      <c r="F53" s="99">
        <f>ABS(1883-E53)</f>
        <v>37</v>
      </c>
    </row>
    <row r="54" spans="1:6" ht="15">
      <c r="A54" s="99" t="s">
        <v>31</v>
      </c>
      <c r="B54" s="101">
        <v>7542</v>
      </c>
      <c r="C54" s="99">
        <f>ABS(4591-B54)</f>
        <v>2951</v>
      </c>
      <c r="D54" s="46" t="s">
        <v>59</v>
      </c>
      <c r="E54" s="46">
        <v>1922</v>
      </c>
      <c r="F54" s="99">
        <f>ABS(1883-E54)</f>
        <v>39</v>
      </c>
    </row>
    <row r="55" spans="1:6" ht="15">
      <c r="A55" s="46" t="s">
        <v>57</v>
      </c>
      <c r="B55" s="56">
        <v>800</v>
      </c>
      <c r="C55" s="99">
        <f>ABS(4591-B55)</f>
        <v>3791</v>
      </c>
      <c r="D55" s="46" t="s">
        <v>57</v>
      </c>
      <c r="E55" s="46">
        <v>1923</v>
      </c>
      <c r="F55" s="99">
        <f>ABS(1883-E55)</f>
        <v>40</v>
      </c>
    </row>
    <row r="56" spans="1:6" ht="15">
      <c r="A56" s="46" t="s">
        <v>35</v>
      </c>
      <c r="B56" s="56">
        <v>473</v>
      </c>
      <c r="C56" s="99">
        <f>ABS(4591-B56)</f>
        <v>4118</v>
      </c>
      <c r="D56" s="46" t="s">
        <v>56</v>
      </c>
      <c r="E56" s="46">
        <v>1926</v>
      </c>
      <c r="F56" s="99">
        <f>ABS(1883-E56)</f>
        <v>43</v>
      </c>
    </row>
    <row r="57" spans="1:6" ht="15">
      <c r="A57" s="46" t="s">
        <v>62</v>
      </c>
      <c r="B57" s="56">
        <v>420</v>
      </c>
      <c r="C57" s="99">
        <f>ABS(4591-B57)</f>
        <v>4171</v>
      </c>
      <c r="D57" s="46" t="s">
        <v>34</v>
      </c>
      <c r="E57" s="46">
        <v>1935</v>
      </c>
      <c r="F57" s="99">
        <f>ABS(1883-E57)</f>
        <v>52</v>
      </c>
    </row>
    <row r="58" spans="1:6" ht="15">
      <c r="A58" s="46" t="s">
        <v>47</v>
      </c>
      <c r="B58" s="56">
        <v>402</v>
      </c>
      <c r="C58" s="99">
        <f>ABS(4591-B58)</f>
        <v>4189</v>
      </c>
      <c r="D58" s="46" t="s">
        <v>60</v>
      </c>
      <c r="E58" s="99">
        <v>1938</v>
      </c>
      <c r="F58" s="99">
        <f>ABS(1883-E58)</f>
        <v>55</v>
      </c>
    </row>
    <row r="59" spans="1:6" ht="15">
      <c r="A59" s="57" t="s">
        <v>36</v>
      </c>
      <c r="B59" s="58">
        <v>220</v>
      </c>
      <c r="C59" s="99">
        <f>ABS(4591-B59)</f>
        <v>4371</v>
      </c>
      <c r="D59" s="46" t="s">
        <v>47</v>
      </c>
      <c r="E59" s="46">
        <v>1952</v>
      </c>
      <c r="F59" s="99">
        <f>ABS(1883-E59)</f>
        <v>69</v>
      </c>
    </row>
    <row r="60" spans="1:6" ht="15">
      <c r="A60" s="46" t="s">
        <v>56</v>
      </c>
      <c r="B60" s="56">
        <v>207</v>
      </c>
      <c r="C60" s="99">
        <f>ABS(4591-B60)</f>
        <v>4384</v>
      </c>
      <c r="D60" s="46" t="s">
        <v>62</v>
      </c>
      <c r="E60" s="46">
        <v>1964</v>
      </c>
      <c r="F60" s="99">
        <f>ABS(1883-E60)</f>
        <v>81</v>
      </c>
    </row>
    <row r="61" spans="1:6" ht="15">
      <c r="A61" s="46" t="s">
        <v>55</v>
      </c>
      <c r="B61" s="56">
        <v>144</v>
      </c>
      <c r="C61" s="99">
        <f>ABS(4591-B61)</f>
        <v>4447</v>
      </c>
      <c r="D61" s="46" t="s">
        <v>61</v>
      </c>
      <c r="E61" s="102">
        <v>1985</v>
      </c>
      <c r="F61" s="99">
        <f>ABS(1883-E61)</f>
        <v>102</v>
      </c>
    </row>
    <row r="62" spans="1:6" ht="15">
      <c r="A62" s="46" t="s">
        <v>61</v>
      </c>
      <c r="B62" s="56">
        <v>0</v>
      </c>
      <c r="C62" s="99">
        <f>ABS(4591-B62)</f>
        <v>4591</v>
      </c>
      <c r="D62" s="46" t="s">
        <v>55</v>
      </c>
      <c r="E62" s="102">
        <v>0</v>
      </c>
      <c r="F62" s="99">
        <f>ABS(1883-E62)</f>
        <v>1883</v>
      </c>
    </row>
    <row r="63" spans="1:6" ht="12.75">
      <c r="A63" s="96" t="s">
        <v>23</v>
      </c>
      <c r="B63" s="97"/>
      <c r="C63" s="97"/>
      <c r="D63" s="97"/>
      <c r="E63" s="97"/>
      <c r="F63" s="98"/>
    </row>
    <row r="64" spans="1:6" ht="12.75">
      <c r="A64" s="80" t="s">
        <v>25</v>
      </c>
      <c r="B64" s="81"/>
      <c r="C64" s="82"/>
      <c r="D64" s="80" t="s">
        <v>26</v>
      </c>
      <c r="E64" s="81"/>
      <c r="F64" s="82"/>
    </row>
    <row r="65" spans="1:6" ht="12.75">
      <c r="A65" s="83"/>
      <c r="B65" s="84"/>
      <c r="C65" s="85"/>
      <c r="D65" s="83"/>
      <c r="E65" s="84"/>
      <c r="F65" s="85"/>
    </row>
    <row r="66" spans="1:6" ht="12.75">
      <c r="A66" s="86" t="s">
        <v>64</v>
      </c>
      <c r="B66" s="87"/>
      <c r="C66" s="88"/>
      <c r="D66" s="92" t="s">
        <v>63</v>
      </c>
      <c r="E66" s="87"/>
      <c r="F66" s="88"/>
    </row>
    <row r="67" spans="1:6" ht="12.75">
      <c r="A67" s="89"/>
      <c r="B67" s="90"/>
      <c r="C67" s="91"/>
      <c r="D67" s="89"/>
      <c r="E67" s="90"/>
      <c r="F67" s="91"/>
    </row>
  </sheetData>
  <sheetProtection/>
  <mergeCells count="30">
    <mergeCell ref="A64:C65"/>
    <mergeCell ref="D64:F65"/>
    <mergeCell ref="A66:C67"/>
    <mergeCell ref="D66:F67"/>
    <mergeCell ref="A45:F45"/>
    <mergeCell ref="A46:C46"/>
    <mergeCell ref="D46:F46"/>
    <mergeCell ref="A47:C47"/>
    <mergeCell ref="D47:F47"/>
    <mergeCell ref="A63:F63"/>
    <mergeCell ref="A1:F1"/>
    <mergeCell ref="A2:C2"/>
    <mergeCell ref="A3:C3"/>
    <mergeCell ref="D2:F2"/>
    <mergeCell ref="A21:C22"/>
    <mergeCell ref="D21:F22"/>
    <mergeCell ref="D3:F3"/>
    <mergeCell ref="A18:F18"/>
    <mergeCell ref="A19:C20"/>
    <mergeCell ref="D19:F20"/>
    <mergeCell ref="A41:C42"/>
    <mergeCell ref="D41:F42"/>
    <mergeCell ref="A43:C44"/>
    <mergeCell ref="D43:F44"/>
    <mergeCell ref="A23:F23"/>
    <mergeCell ref="A24:C24"/>
    <mergeCell ref="D24:F24"/>
    <mergeCell ref="A25:C25"/>
    <mergeCell ref="D25:F25"/>
    <mergeCell ref="A40:F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2022-06-20T20:38:33Z</dcterms:modified>
  <cp:category/>
  <cp:version/>
  <cp:contentType/>
  <cp:contentStatus/>
</cp:coreProperties>
</file>