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<sst xmlns="http://schemas.openxmlformats.org/spreadsheetml/2006/main" count="116" uniqueCount="55">
  <si>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</si>
  <si>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</si>
  <si>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</si>
  <si>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</si>
  <si>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</si>
  <si>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</si>
  <si>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</si>
  <si>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</si>
  <si>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</si>
  <si>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</si>
  <si>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</si>
  <si>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</si>
  <si>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</si>
  <si>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</si>
  <si>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</si>
  <si>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</si>
  <si>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</si>
  <si>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</si>
  <si>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</si>
  <si>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</si>
  <si>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</si>
  <si>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</si>
  <si>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</si>
  <si>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</si>
  <si>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</si>
  <si>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</si>
  <si>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</si>
  <si>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</si>
  <si>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</si>
  <si>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</si>
  <si>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</si>
  <si>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</si>
  <si>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</si>
  <si>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</si>
  <si>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</si>
  <si>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</si>
  <si>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</si>
  <si>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RATE OUR QUAILS</t>
  </si>
  <si>
    <t>FAMOUS FACES</t>
  </si>
  <si>
    <t>* * * * * * * * * * CLICK ON TAB BELOW FOR BONUS ROUND RESULTS * * * * * * * * *</t>
  </si>
  <si>
    <t>ZINEDINE ZIDANCING QUEEN</t>
  </si>
  <si>
    <t>WINOS</t>
  </si>
  <si>
    <t>NO EYE DEAR</t>
  </si>
  <si>
    <t>SHOW QUIZNESS</t>
  </si>
  <si>
    <t>UNCOMMON SENSE</t>
  </si>
  <si>
    <t xml:space="preserve">UNCOMMON SENSE = 6 </t>
  </si>
  <si>
    <t>WHERES ASHLEY = 14</t>
  </si>
  <si>
    <t>The Rutland &amp; Derby - Monday Night Quiz - Quiz League #95</t>
  </si>
  <si>
    <t>SPOONIES</t>
  </si>
  <si>
    <t>QUIZ ON MY TITS</t>
  </si>
  <si>
    <t>JOKEYS WHIPS</t>
  </si>
  <si>
    <t>SHOW QUIZNESS = 14</t>
  </si>
  <si>
    <t>SPOONIES = 5</t>
  </si>
  <si>
    <t>JOCKEYS WHIP</t>
  </si>
  <si>
    <t>TOP 5'S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</si>
</sst>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right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5">
      <selection activeCell="I30" sqref="I3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1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2.75">
      <c r="A2" s="64" t="s">
        <v>15</v>
      </c>
      <c r="B2" s="65"/>
      <c r="C2" s="65"/>
      <c r="D2" s="65"/>
      <c r="E2" s="65"/>
      <c r="F2" s="65"/>
      <c r="G2" s="65"/>
      <c r="H2" s="26">
        <v>1</v>
      </c>
      <c r="I2" s="26"/>
      <c r="J2" s="66"/>
      <c r="K2" s="67"/>
    </row>
    <row r="3" spans="1:11" ht="12.75" customHeight="1">
      <c r="A3" s="68" t="s">
        <v>0</v>
      </c>
      <c r="B3" s="70" t="s">
        <v>1</v>
      </c>
      <c r="C3" s="68" t="s">
        <v>16</v>
      </c>
      <c r="D3" s="31" t="s">
        <v>19</v>
      </c>
      <c r="E3" s="32"/>
      <c r="F3" s="32"/>
      <c r="G3" s="32"/>
      <c r="H3" s="32"/>
      <c r="I3" s="33"/>
      <c r="J3" s="68" t="s">
        <v>2</v>
      </c>
      <c r="K3" s="9" t="s">
        <v>13</v>
      </c>
    </row>
    <row r="4" spans="1:11" ht="12.75">
      <c r="A4" s="69"/>
      <c r="B4" s="71"/>
      <c r="C4" s="69"/>
      <c r="D4" s="2">
        <v>44788</v>
      </c>
      <c r="E4" s="2">
        <f>D4+7</f>
        <v>44795</v>
      </c>
      <c r="F4" s="34">
        <f>E4+7</f>
        <v>44802</v>
      </c>
      <c r="G4" s="2">
        <f>F4+7</f>
        <v>44809</v>
      </c>
      <c r="H4" s="2"/>
      <c r="I4" s="2"/>
      <c r="J4" s="69"/>
      <c r="K4" s="9" t="s">
        <v>14</v>
      </c>
    </row>
    <row r="5" spans="1:11" s="24" customFormat="1" ht="12.75" customHeight="1">
      <c r="A5" s="25">
        <v>1</v>
      </c>
      <c r="B5" s="41" t="s">
        <v>43</v>
      </c>
      <c r="C5" s="37">
        <f>COUNTIF(D5:H5,"&lt;&gt;")</f>
        <v>2</v>
      </c>
      <c r="D5" s="37">
        <v>62</v>
      </c>
      <c r="E5" s="47">
        <v>59.5</v>
      </c>
      <c r="F5" s="35"/>
      <c r="G5" s="42"/>
      <c r="H5" s="37"/>
      <c r="I5" s="37"/>
      <c r="J5" s="37">
        <f>SUM(D5:H5)</f>
        <v>121.5</v>
      </c>
      <c r="K5" s="23">
        <f>J5/C5</f>
        <v>60.75</v>
      </c>
    </row>
    <row r="6" spans="1:11" s="24" customFormat="1" ht="12.75">
      <c r="A6" s="25">
        <f aca="true" t="shared" si="0" ref="A6:A19">A5+1</f>
        <v>2</v>
      </c>
      <c r="B6" s="41" t="s">
        <v>30</v>
      </c>
      <c r="C6" s="37">
        <f>COUNTIF(D6:H6,"&lt;&gt;")</f>
        <v>2</v>
      </c>
      <c r="D6" s="37">
        <v>51.5</v>
      </c>
      <c r="E6" s="47">
        <v>61</v>
      </c>
      <c r="F6" s="35"/>
      <c r="G6" s="42"/>
      <c r="H6" s="37"/>
      <c r="I6" s="37"/>
      <c r="J6" s="37">
        <f>SUM(D6:H6)</f>
        <v>112.5</v>
      </c>
      <c r="K6" s="23">
        <f aca="true" t="shared" si="1" ref="K6:K14">J6/C6</f>
        <v>56.25</v>
      </c>
    </row>
    <row r="7" spans="1:11" s="24" customFormat="1" ht="12.75">
      <c r="A7" s="25">
        <f t="shared" si="0"/>
        <v>3</v>
      </c>
      <c r="B7" s="41" t="s">
        <v>34</v>
      </c>
      <c r="C7" s="37">
        <f>COUNTIF(D7:H7,"&lt;&gt;")</f>
        <v>2</v>
      </c>
      <c r="D7" s="37">
        <v>49</v>
      </c>
      <c r="E7" s="47">
        <v>49</v>
      </c>
      <c r="F7" s="35"/>
      <c r="G7" s="42"/>
      <c r="H7" s="37"/>
      <c r="I7" s="37"/>
      <c r="J7" s="37">
        <f>SUM(D7:H7)</f>
        <v>98</v>
      </c>
      <c r="K7" s="23">
        <f t="shared" si="1"/>
        <v>49</v>
      </c>
    </row>
    <row r="8" spans="1:11" s="24" customFormat="1" ht="12" customHeight="1">
      <c r="A8" s="25">
        <f t="shared" si="0"/>
        <v>4</v>
      </c>
      <c r="B8" s="41" t="s">
        <v>32</v>
      </c>
      <c r="C8" s="37">
        <f>COUNTIF(D8:H8,"&lt;&gt;")</f>
        <v>2</v>
      </c>
      <c r="D8" s="37">
        <v>46</v>
      </c>
      <c r="E8" s="47">
        <v>48.5</v>
      </c>
      <c r="F8" s="35"/>
      <c r="G8" s="42"/>
      <c r="H8" s="37"/>
      <c r="I8" s="37"/>
      <c r="J8" s="37">
        <f>SUM(D8:H8)</f>
        <v>94.5</v>
      </c>
      <c r="K8" s="23">
        <f t="shared" si="1"/>
        <v>47.25</v>
      </c>
    </row>
    <row r="9" spans="1:11" s="24" customFormat="1" ht="15">
      <c r="A9" s="25">
        <f t="shared" si="0"/>
        <v>5</v>
      </c>
      <c r="B9" s="49" t="s">
        <v>33</v>
      </c>
      <c r="C9" s="37">
        <f>COUNTIF(D9:H9,"&lt;&gt;")</f>
        <v>2</v>
      </c>
      <c r="D9" s="37">
        <v>48.5</v>
      </c>
      <c r="E9" s="47">
        <v>44.5</v>
      </c>
      <c r="F9" s="35"/>
      <c r="G9" s="42"/>
      <c r="H9" s="37"/>
      <c r="I9" s="37"/>
      <c r="J9" s="37">
        <f>SUM(D9:H9)</f>
        <v>93</v>
      </c>
      <c r="K9" s="23">
        <f t="shared" si="1"/>
        <v>46.5</v>
      </c>
    </row>
    <row r="10" spans="1:11" s="24" customFormat="1" ht="12.75">
      <c r="A10" s="25">
        <f t="shared" si="0"/>
        <v>6</v>
      </c>
      <c r="B10" s="41" t="s">
        <v>37</v>
      </c>
      <c r="C10" s="37">
        <f>COUNTIF(D10:H10,"&lt;&gt;")</f>
        <v>2</v>
      </c>
      <c r="D10" s="37">
        <v>47.5</v>
      </c>
      <c r="E10" s="47">
        <v>37</v>
      </c>
      <c r="F10" s="35"/>
      <c r="G10" s="42"/>
      <c r="H10" s="37"/>
      <c r="I10" s="37"/>
      <c r="J10" s="37">
        <f>SUM(D10:H10)</f>
        <v>84.5</v>
      </c>
      <c r="K10" s="23">
        <f t="shared" si="1"/>
        <v>42.25</v>
      </c>
    </row>
    <row r="11" spans="1:11" s="24" customFormat="1" ht="15">
      <c r="A11" s="25">
        <f t="shared" si="0"/>
        <v>7</v>
      </c>
      <c r="B11" s="49" t="s">
        <v>35</v>
      </c>
      <c r="C11" s="37">
        <f>COUNTIF(D11:H11,"&lt;&gt;")</f>
        <v>1</v>
      </c>
      <c r="D11" s="37">
        <v>58</v>
      </c>
      <c r="E11" s="47"/>
      <c r="F11" s="35"/>
      <c r="G11" s="42"/>
      <c r="H11" s="37"/>
      <c r="I11" s="37"/>
      <c r="J11" s="37">
        <f>SUM(D11:H11)</f>
        <v>58</v>
      </c>
      <c r="K11" s="23">
        <f t="shared" si="1"/>
        <v>58</v>
      </c>
    </row>
    <row r="12" spans="1:11" s="24" customFormat="1" ht="12.75">
      <c r="A12" s="25">
        <f t="shared" si="0"/>
        <v>8</v>
      </c>
      <c r="B12" s="41" t="s">
        <v>36</v>
      </c>
      <c r="C12" s="37">
        <f>COUNTIF(D12:H12,"&lt;&gt;")</f>
        <v>1</v>
      </c>
      <c r="D12" s="37">
        <v>56</v>
      </c>
      <c r="E12" s="47"/>
      <c r="F12" s="35"/>
      <c r="G12" s="42"/>
      <c r="H12" s="37"/>
      <c r="I12" s="37"/>
      <c r="J12" s="37">
        <f>SUM(D12:H12)</f>
        <v>56</v>
      </c>
      <c r="K12" s="23">
        <f t="shared" si="1"/>
        <v>56</v>
      </c>
    </row>
    <row r="13" spans="1:11" s="24" customFormat="1" ht="12.75">
      <c r="A13" s="25">
        <f t="shared" si="0"/>
        <v>9</v>
      </c>
      <c r="B13" s="41" t="s">
        <v>40</v>
      </c>
      <c r="C13" s="37">
        <f>COUNTIF(D13:H13,"&lt;&gt;")</f>
        <v>1</v>
      </c>
      <c r="D13" s="37">
        <v>52</v>
      </c>
      <c r="E13" s="47"/>
      <c r="F13" s="35"/>
      <c r="G13" s="42"/>
      <c r="H13" s="37"/>
      <c r="I13" s="37"/>
      <c r="J13" s="37">
        <f>SUM(D13:H13)</f>
        <v>52</v>
      </c>
      <c r="K13" s="23">
        <f t="shared" si="1"/>
        <v>52</v>
      </c>
    </row>
    <row r="14" spans="1:11" s="24" customFormat="1" ht="12.75">
      <c r="A14" s="25">
        <f t="shared" si="0"/>
        <v>10</v>
      </c>
      <c r="B14" s="41" t="s">
        <v>41</v>
      </c>
      <c r="C14" s="37">
        <f>COUNTIF(D14:H14,"&lt;&gt;")</f>
        <v>1</v>
      </c>
      <c r="D14" s="37">
        <v>51.5</v>
      </c>
      <c r="E14" s="47"/>
      <c r="F14" s="35"/>
      <c r="G14" s="42"/>
      <c r="H14" s="37"/>
      <c r="I14" s="37"/>
      <c r="J14" s="37">
        <f>SUM(D14:H14)</f>
        <v>51.5</v>
      </c>
      <c r="K14" s="23">
        <f t="shared" si="1"/>
        <v>51.5</v>
      </c>
    </row>
    <row r="15" spans="1:11" s="24" customFormat="1" ht="12.75">
      <c r="A15" s="25">
        <f t="shared" si="0"/>
        <v>11</v>
      </c>
      <c r="B15" s="45" t="s">
        <v>49</v>
      </c>
      <c r="C15" s="37">
        <f>COUNTIF(D15:H15,"&lt;&gt;")</f>
        <v>1</v>
      </c>
      <c r="D15" s="37"/>
      <c r="E15" s="47">
        <v>47.5</v>
      </c>
      <c r="F15" s="35"/>
      <c r="G15" s="42"/>
      <c r="H15" s="37"/>
      <c r="I15" s="37"/>
      <c r="J15" s="37">
        <f>SUM(D15:H15)</f>
        <v>47.5</v>
      </c>
      <c r="K15" s="23">
        <f>J15/C15</f>
        <v>47.5</v>
      </c>
    </row>
    <row r="16" spans="1:11" s="24" customFormat="1" ht="12.75">
      <c r="A16" s="25">
        <f t="shared" si="0"/>
        <v>12</v>
      </c>
      <c r="B16" s="41" t="s">
        <v>53</v>
      </c>
      <c r="C16" s="37">
        <f>COUNTIF(D16:H16,"&lt;&gt;")</f>
        <v>1</v>
      </c>
      <c r="D16" s="37"/>
      <c r="E16" s="47">
        <v>43</v>
      </c>
      <c r="F16" s="35"/>
      <c r="G16" s="42"/>
      <c r="H16" s="37"/>
      <c r="I16" s="37"/>
      <c r="J16" s="37">
        <f>SUM(D16:H16)</f>
        <v>43</v>
      </c>
      <c r="K16" s="23">
        <f>J16/C16</f>
        <v>43</v>
      </c>
    </row>
    <row r="17" spans="1:11" s="24" customFormat="1" ht="12.75">
      <c r="A17" s="25">
        <f t="shared" si="0"/>
        <v>13</v>
      </c>
      <c r="B17" s="41" t="s">
        <v>48</v>
      </c>
      <c r="C17" s="37">
        <f>COUNTIF(D17:H17,"&lt;&gt;")</f>
        <v>1</v>
      </c>
      <c r="D17" s="37"/>
      <c r="E17" s="47">
        <v>41.5</v>
      </c>
      <c r="F17" s="35"/>
      <c r="G17" s="42"/>
      <c r="H17" s="37"/>
      <c r="I17" s="37"/>
      <c r="J17" s="37">
        <f>SUM(D17:H17)</f>
        <v>41.5</v>
      </c>
      <c r="K17" s="23">
        <f>J17/C17</f>
        <v>41.5</v>
      </c>
    </row>
    <row r="18" spans="1:11" s="24" customFormat="1" ht="13.5" customHeight="1">
      <c r="A18" s="25">
        <f t="shared" si="0"/>
        <v>14</v>
      </c>
      <c r="B18" s="41" t="s">
        <v>44</v>
      </c>
      <c r="C18" s="37">
        <f>COUNTIF(D18:H18,"&lt;&gt;")</f>
        <v>1</v>
      </c>
      <c r="D18" s="37">
        <v>37.5</v>
      </c>
      <c r="E18" s="47"/>
      <c r="F18" s="35"/>
      <c r="G18" s="42"/>
      <c r="H18" s="37"/>
      <c r="I18" s="37"/>
      <c r="J18" s="37">
        <f>SUM(D18:H18)</f>
        <v>37.5</v>
      </c>
      <c r="K18" s="23">
        <f>J18/C18</f>
        <v>37.5</v>
      </c>
    </row>
    <row r="19" spans="1:11" s="24" customFormat="1" ht="13.5" customHeight="1">
      <c r="A19" s="25">
        <f t="shared" si="0"/>
        <v>15</v>
      </c>
      <c r="B19" s="41" t="s">
        <v>42</v>
      </c>
      <c r="C19" s="37">
        <f>COUNTIF(D19:H19,"&lt;&gt;")</f>
        <v>1</v>
      </c>
      <c r="D19" s="37">
        <v>30</v>
      </c>
      <c r="E19" s="47"/>
      <c r="F19" s="35"/>
      <c r="G19" s="42"/>
      <c r="H19" s="37"/>
      <c r="I19" s="37"/>
      <c r="J19" s="37">
        <f>SUM(D19:H19)</f>
        <v>30</v>
      </c>
      <c r="K19" s="23">
        <f>J19/C19</f>
        <v>30</v>
      </c>
    </row>
    <row r="20" spans="1:11" ht="12.75">
      <c r="A20" s="54" t="s">
        <v>39</v>
      </c>
      <c r="B20" s="55"/>
      <c r="C20" s="55"/>
      <c r="D20" s="55"/>
      <c r="E20" s="55"/>
      <c r="F20" s="56"/>
      <c r="G20" s="55"/>
      <c r="H20" s="55"/>
      <c r="I20" s="55"/>
      <c r="J20" s="55"/>
      <c r="K20" s="57"/>
    </row>
    <row r="21" spans="1:11" ht="12.7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2" spans="1:11" ht="12.75">
      <c r="A22" s="53" t="s">
        <v>9</v>
      </c>
      <c r="B22" s="52" t="s">
        <v>11</v>
      </c>
      <c r="C22" s="7" t="s">
        <v>8</v>
      </c>
      <c r="D22" s="9">
        <f>SUM(D5:D19)/D24</f>
        <v>49.125</v>
      </c>
      <c r="E22" s="9">
        <f>SUM(E5:E19)/E24</f>
        <v>47.94444444444444</v>
      </c>
      <c r="F22" s="36"/>
      <c r="G22" s="38"/>
      <c r="H22" s="38"/>
      <c r="I22" s="9"/>
      <c r="J22" s="4"/>
      <c r="K22" s="16"/>
    </row>
    <row r="23" spans="1:11" ht="12.75">
      <c r="A23" s="53"/>
      <c r="B23" s="52"/>
      <c r="C23" s="8" t="s">
        <v>12</v>
      </c>
      <c r="D23" s="9">
        <f>MAX(D5:D19)</f>
        <v>62</v>
      </c>
      <c r="E23" s="9">
        <f>MAX(E5:E19)</f>
        <v>61</v>
      </c>
      <c r="F23" s="36"/>
      <c r="G23" s="38"/>
      <c r="H23" s="38"/>
      <c r="I23" s="9"/>
      <c r="J23" s="14"/>
      <c r="K23" s="15"/>
    </row>
    <row r="24" spans="1:11" ht="12.75">
      <c r="A24" s="53"/>
      <c r="B24" s="52"/>
      <c r="C24" s="11" t="s">
        <v>13</v>
      </c>
      <c r="D24" s="12">
        <f>COUNTIF(D5:D19,"&lt;&gt;")</f>
        <v>12</v>
      </c>
      <c r="E24" s="12">
        <f>COUNTIF(E5:E19,"&lt;&gt;")</f>
        <v>9</v>
      </c>
      <c r="F24" s="36"/>
      <c r="G24" s="39"/>
      <c r="H24" s="39"/>
      <c r="I24" s="12"/>
      <c r="J24" s="16"/>
      <c r="K24" s="15"/>
    </row>
    <row r="25" spans="1:11" ht="12.75">
      <c r="A25" s="53"/>
      <c r="B25" s="51" t="s">
        <v>10</v>
      </c>
      <c r="C25" s="3" t="s">
        <v>3</v>
      </c>
      <c r="D25" s="6" t="s">
        <v>26</v>
      </c>
      <c r="E25" s="6" t="s">
        <v>26</v>
      </c>
      <c r="F25" s="36"/>
      <c r="G25" s="40"/>
      <c r="H25" s="40"/>
      <c r="I25" s="6"/>
      <c r="J25" s="17"/>
      <c r="K25" s="43"/>
    </row>
    <row r="26" spans="1:11" ht="12.75">
      <c r="A26" s="53"/>
      <c r="B26" s="51"/>
      <c r="C26" s="3" t="s">
        <v>4</v>
      </c>
      <c r="D26" s="6" t="s">
        <v>28</v>
      </c>
      <c r="E26" s="6" t="s">
        <v>28</v>
      </c>
      <c r="F26" s="36"/>
      <c r="G26" s="40"/>
      <c r="H26" s="40"/>
      <c r="I26" s="6"/>
      <c r="J26" s="18"/>
      <c r="K26" s="19"/>
    </row>
    <row r="27" spans="1:11" ht="12.75">
      <c r="A27" s="53"/>
      <c r="B27" s="51"/>
      <c r="C27" s="3" t="s">
        <v>5</v>
      </c>
      <c r="D27" s="6" t="s">
        <v>38</v>
      </c>
      <c r="E27" s="6" t="s">
        <v>54</v>
      </c>
      <c r="F27" s="36"/>
      <c r="G27" s="40"/>
      <c r="H27" s="40"/>
      <c r="I27" s="6"/>
      <c r="J27" s="18"/>
      <c r="K27" s="19"/>
    </row>
    <row r="28" spans="1:11" ht="12.75" customHeight="1">
      <c r="A28" s="53"/>
      <c r="B28" s="51"/>
      <c r="C28" s="3" t="s">
        <v>6</v>
      </c>
      <c r="D28" s="6" t="s">
        <v>29</v>
      </c>
      <c r="E28" s="6" t="s">
        <v>29</v>
      </c>
      <c r="F28" s="36"/>
      <c r="G28" s="40"/>
      <c r="H28" s="40"/>
      <c r="I28" s="6"/>
      <c r="J28" s="18"/>
      <c r="K28" s="19"/>
    </row>
    <row r="29" spans="1:11" s="5" customFormat="1" ht="12.75" customHeight="1">
      <c r="A29" s="53"/>
      <c r="B29" s="51"/>
      <c r="C29" s="3" t="s">
        <v>7</v>
      </c>
      <c r="D29" s="6" t="s">
        <v>27</v>
      </c>
      <c r="E29" s="6" t="s">
        <v>27</v>
      </c>
      <c r="F29" s="36"/>
      <c r="G29" s="40"/>
      <c r="H29" s="40"/>
      <c r="I29" s="6"/>
      <c r="J29" s="18"/>
      <c r="K29" s="19"/>
    </row>
    <row r="30" spans="1:11" s="10" customFormat="1" ht="12.75">
      <c r="A30" s="20"/>
      <c r="B30" s="4"/>
      <c r="C30" s="1"/>
      <c r="D30" s="21"/>
      <c r="E30" s="22"/>
      <c r="F30" s="21"/>
      <c r="G30" s="28"/>
      <c r="H30" s="27"/>
      <c r="I30" s="27"/>
      <c r="J30" s="18"/>
      <c r="K30" s="19"/>
    </row>
    <row r="31" spans="1:11" s="13" customFormat="1" ht="12.75">
      <c r="A31" s="4"/>
      <c r="B31" s="4"/>
      <c r="C31" s="1"/>
      <c r="D31" s="1"/>
      <c r="E31" s="1"/>
      <c r="F31" s="1"/>
      <c r="G31" s="1"/>
      <c r="H31" s="1"/>
      <c r="I31" s="1"/>
      <c r="J31"/>
      <c r="K31" s="10"/>
    </row>
    <row r="32" ht="11.25" customHeight="1"/>
    <row r="34" ht="12.75">
      <c r="L34" s="10"/>
    </row>
  </sheetData>
  <sheetProtection/>
  <mergeCells count="11">
    <mergeCell ref="C3:C4"/>
    <mergeCell ref="B25:B29"/>
    <mergeCell ref="B22:B24"/>
    <mergeCell ref="A22:A29"/>
    <mergeCell ref="A20:K21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4">
      <selection activeCell="D29" sqref="D2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2" t="s">
        <v>23</v>
      </c>
      <c r="B1" s="72"/>
      <c r="C1" s="72"/>
      <c r="D1" s="72"/>
      <c r="E1" s="72"/>
      <c r="F1" s="72"/>
    </row>
    <row r="2" spans="1:6" ht="12.75">
      <c r="A2" s="73">
        <v>44788</v>
      </c>
      <c r="B2" s="74"/>
      <c r="C2" s="74"/>
      <c r="D2" s="73">
        <v>44788</v>
      </c>
      <c r="E2" s="74"/>
      <c r="F2" s="74"/>
    </row>
    <row r="3" spans="1:6" ht="12.75">
      <c r="A3" s="74" t="s">
        <v>17</v>
      </c>
      <c r="B3" s="74"/>
      <c r="C3" s="74"/>
      <c r="D3" s="74" t="s">
        <v>18</v>
      </c>
      <c r="E3" s="74"/>
      <c r="F3" s="74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41" t="s">
        <v>30</v>
      </c>
      <c r="B5" s="44">
        <v>2011</v>
      </c>
      <c r="C5" s="49">
        <f aca="true" t="shared" si="0" ref="C5:C16">ABS(2010-B5)</f>
        <v>1</v>
      </c>
      <c r="D5" s="41" t="s">
        <v>30</v>
      </c>
      <c r="E5" s="41">
        <v>2340</v>
      </c>
      <c r="F5" s="49">
        <f aca="true" t="shared" si="1" ref="F5:F16">ABS(2964-E5)</f>
        <v>624</v>
      </c>
    </row>
    <row r="6" spans="1:6" ht="15">
      <c r="A6" s="41" t="s">
        <v>44</v>
      </c>
      <c r="B6" s="44">
        <v>1991</v>
      </c>
      <c r="C6" s="49">
        <f t="shared" si="0"/>
        <v>19</v>
      </c>
      <c r="D6" s="41" t="s">
        <v>43</v>
      </c>
      <c r="E6" s="41">
        <v>1800</v>
      </c>
      <c r="F6" s="49">
        <f t="shared" si="1"/>
        <v>1164</v>
      </c>
    </row>
    <row r="7" spans="1:11" ht="15">
      <c r="A7" s="41" t="s">
        <v>40</v>
      </c>
      <c r="B7" s="44">
        <v>1977</v>
      </c>
      <c r="C7" s="49">
        <f t="shared" si="0"/>
        <v>33</v>
      </c>
      <c r="D7" s="41" t="s">
        <v>42</v>
      </c>
      <c r="E7" s="41">
        <v>4269</v>
      </c>
      <c r="F7" s="49">
        <f t="shared" si="1"/>
        <v>1305</v>
      </c>
      <c r="K7" s="29"/>
    </row>
    <row r="8" spans="1:11" ht="15">
      <c r="A8" s="41" t="s">
        <v>42</v>
      </c>
      <c r="B8" s="44">
        <v>1973</v>
      </c>
      <c r="C8" s="49">
        <f t="shared" si="0"/>
        <v>37</v>
      </c>
      <c r="D8" s="41" t="s">
        <v>34</v>
      </c>
      <c r="E8" s="48">
        <v>1620</v>
      </c>
      <c r="F8" s="49">
        <f t="shared" si="1"/>
        <v>1344</v>
      </c>
      <c r="K8" s="29"/>
    </row>
    <row r="9" spans="1:11" ht="15">
      <c r="A9" s="41" t="s">
        <v>41</v>
      </c>
      <c r="B9" s="44">
        <v>1971</v>
      </c>
      <c r="C9" s="49">
        <f t="shared" si="0"/>
        <v>39</v>
      </c>
      <c r="D9" s="41" t="s">
        <v>44</v>
      </c>
      <c r="E9" s="49">
        <v>1500</v>
      </c>
      <c r="F9" s="49">
        <f t="shared" si="1"/>
        <v>1464</v>
      </c>
      <c r="K9" s="29"/>
    </row>
    <row r="10" spans="1:11" ht="15">
      <c r="A10" s="49" t="s">
        <v>33</v>
      </c>
      <c r="B10" s="50">
        <v>1964</v>
      </c>
      <c r="C10" s="49">
        <f t="shared" si="0"/>
        <v>46</v>
      </c>
      <c r="D10" s="49" t="s">
        <v>33</v>
      </c>
      <c r="E10" s="48">
        <v>1400</v>
      </c>
      <c r="F10" s="49">
        <f t="shared" si="1"/>
        <v>1564</v>
      </c>
      <c r="K10" s="29"/>
    </row>
    <row r="11" spans="1:11" ht="15">
      <c r="A11" s="41" t="s">
        <v>36</v>
      </c>
      <c r="B11" s="44">
        <v>1964</v>
      </c>
      <c r="C11" s="49">
        <f t="shared" si="0"/>
        <v>46</v>
      </c>
      <c r="D11" s="41" t="s">
        <v>36</v>
      </c>
      <c r="E11" s="41">
        <v>1050</v>
      </c>
      <c r="F11" s="49">
        <f t="shared" si="1"/>
        <v>1914</v>
      </c>
      <c r="K11" s="29"/>
    </row>
    <row r="12" spans="1:11" ht="15">
      <c r="A12" s="41" t="s">
        <v>34</v>
      </c>
      <c r="B12" s="44">
        <v>1959</v>
      </c>
      <c r="C12" s="49">
        <f t="shared" si="0"/>
        <v>51</v>
      </c>
      <c r="D12" s="41" t="s">
        <v>37</v>
      </c>
      <c r="E12" s="49">
        <v>969</v>
      </c>
      <c r="F12" s="49">
        <f t="shared" si="1"/>
        <v>1995</v>
      </c>
      <c r="K12" s="29"/>
    </row>
    <row r="13" spans="1:11" ht="15">
      <c r="A13" s="41" t="s">
        <v>37</v>
      </c>
      <c r="B13" s="44">
        <v>1956</v>
      </c>
      <c r="C13" s="49">
        <f t="shared" si="0"/>
        <v>54</v>
      </c>
      <c r="D13" s="49" t="s">
        <v>35</v>
      </c>
      <c r="E13" s="41">
        <v>967</v>
      </c>
      <c r="F13" s="49">
        <f t="shared" si="1"/>
        <v>1997</v>
      </c>
      <c r="K13" s="29"/>
    </row>
    <row r="14" spans="1:11" ht="15">
      <c r="A14" s="49" t="s">
        <v>35</v>
      </c>
      <c r="B14" s="50">
        <v>1952</v>
      </c>
      <c r="C14" s="49">
        <f t="shared" si="0"/>
        <v>58</v>
      </c>
      <c r="D14" s="41" t="s">
        <v>40</v>
      </c>
      <c r="E14" s="41">
        <v>300</v>
      </c>
      <c r="F14" s="49">
        <f t="shared" si="1"/>
        <v>2664</v>
      </c>
      <c r="K14" s="29"/>
    </row>
    <row r="15" spans="1:11" ht="15">
      <c r="A15" s="41" t="s">
        <v>43</v>
      </c>
      <c r="B15" s="46">
        <v>1946</v>
      </c>
      <c r="C15" s="49">
        <f t="shared" si="0"/>
        <v>64</v>
      </c>
      <c r="D15" s="41" t="s">
        <v>32</v>
      </c>
      <c r="E15" s="41">
        <v>13130</v>
      </c>
      <c r="F15" s="49">
        <f t="shared" si="1"/>
        <v>10166</v>
      </c>
      <c r="K15" s="29"/>
    </row>
    <row r="16" spans="1:11" ht="15">
      <c r="A16" s="41" t="s">
        <v>32</v>
      </c>
      <c r="B16" s="44">
        <v>1934</v>
      </c>
      <c r="C16" s="49">
        <f t="shared" si="0"/>
        <v>76</v>
      </c>
      <c r="D16" s="41" t="s">
        <v>41</v>
      </c>
      <c r="E16" s="41">
        <v>350000</v>
      </c>
      <c r="F16" s="49">
        <f t="shared" si="1"/>
        <v>347036</v>
      </c>
      <c r="K16" s="29"/>
    </row>
    <row r="17" spans="1:11" ht="15">
      <c r="A17" s="41"/>
      <c r="B17" s="44"/>
      <c r="C17" s="49"/>
      <c r="D17" s="41"/>
      <c r="E17" s="41"/>
      <c r="F17" s="49"/>
      <c r="K17" s="29"/>
    </row>
    <row r="18" spans="1:11" ht="15">
      <c r="A18" s="41"/>
      <c r="B18" s="44"/>
      <c r="C18" s="49"/>
      <c r="D18" s="41"/>
      <c r="E18" s="41"/>
      <c r="F18" s="49"/>
      <c r="K18" s="29"/>
    </row>
    <row r="19" spans="1:6" ht="12.75" customHeight="1">
      <c r="A19" s="82" t="s">
        <v>22</v>
      </c>
      <c r="B19" s="83"/>
      <c r="C19" s="83"/>
      <c r="D19" s="83"/>
      <c r="E19" s="83"/>
      <c r="F19" s="84"/>
    </row>
    <row r="20" spans="1:6" ht="12.75">
      <c r="A20" s="85" t="s">
        <v>24</v>
      </c>
      <c r="B20" s="86"/>
      <c r="C20" s="87"/>
      <c r="D20" s="85" t="s">
        <v>25</v>
      </c>
      <c r="E20" s="86"/>
      <c r="F20" s="87"/>
    </row>
    <row r="21" spans="1:6" ht="12.75">
      <c r="A21" s="88"/>
      <c r="B21" s="89"/>
      <c r="C21" s="90"/>
      <c r="D21" s="88"/>
      <c r="E21" s="89"/>
      <c r="F21" s="90"/>
    </row>
    <row r="22" spans="1:6" ht="12.75">
      <c r="A22" s="75" t="s">
        <v>46</v>
      </c>
      <c r="B22" s="76"/>
      <c r="C22" s="77"/>
      <c r="D22" s="81" t="s">
        <v>45</v>
      </c>
      <c r="E22" s="76"/>
      <c r="F22" s="77"/>
    </row>
    <row r="23" spans="1:6" ht="39.75" customHeight="1">
      <c r="A23" s="78"/>
      <c r="B23" s="79"/>
      <c r="C23" s="80"/>
      <c r="D23" s="78"/>
      <c r="E23" s="79"/>
      <c r="F23" s="80"/>
    </row>
    <row r="24" spans="1:6" ht="12.75">
      <c r="A24" s="72" t="s">
        <v>23</v>
      </c>
      <c r="B24" s="72"/>
      <c r="C24" s="72"/>
      <c r="D24" s="72"/>
      <c r="E24" s="72"/>
      <c r="F24" s="72"/>
    </row>
    <row r="25" spans="1:6" ht="12.75">
      <c r="A25" s="73">
        <v>44788</v>
      </c>
      <c r="B25" s="74"/>
      <c r="C25" s="74"/>
      <c r="D25" s="73">
        <v>44788</v>
      </c>
      <c r="E25" s="74"/>
      <c r="F25" s="74"/>
    </row>
    <row r="26" spans="1:6" ht="12.75">
      <c r="A26" s="74" t="s">
        <v>17</v>
      </c>
      <c r="B26" s="74"/>
      <c r="C26" s="74"/>
      <c r="D26" s="74" t="s">
        <v>18</v>
      </c>
      <c r="E26" s="74"/>
      <c r="F26" s="74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91" t="s">
        <v>49</v>
      </c>
      <c r="B28" s="92">
        <v>1876</v>
      </c>
      <c r="C28" s="91">
        <f>ABS(1884-B28)</f>
        <v>8</v>
      </c>
      <c r="D28" s="41" t="s">
        <v>49</v>
      </c>
      <c r="E28" s="41">
        <v>16</v>
      </c>
      <c r="F28" s="91">
        <f>ABS(15-E28)</f>
        <v>1</v>
      </c>
    </row>
    <row r="29" spans="1:6" ht="15">
      <c r="A29" s="41" t="s">
        <v>30</v>
      </c>
      <c r="B29" s="44">
        <v>1893</v>
      </c>
      <c r="C29" s="49">
        <f>ABS(1884-B29)</f>
        <v>9</v>
      </c>
      <c r="D29" s="41" t="s">
        <v>32</v>
      </c>
      <c r="E29" s="48">
        <v>18</v>
      </c>
      <c r="F29" s="91">
        <f>ABS(15-E29)</f>
        <v>3</v>
      </c>
    </row>
    <row r="30" spans="1:6" ht="15">
      <c r="A30" s="49" t="s">
        <v>33</v>
      </c>
      <c r="B30" s="50">
        <v>1894</v>
      </c>
      <c r="C30" s="49">
        <f>ABS(1884-B30)</f>
        <v>10</v>
      </c>
      <c r="D30" s="91" t="s">
        <v>50</v>
      </c>
      <c r="E30" s="91">
        <v>10</v>
      </c>
      <c r="F30" s="91">
        <f>ABS(15-E30)</f>
        <v>5</v>
      </c>
    </row>
    <row r="31" spans="1:6" ht="15">
      <c r="A31" s="41" t="s">
        <v>32</v>
      </c>
      <c r="B31" s="44">
        <v>1946</v>
      </c>
      <c r="C31" s="49">
        <f>ABS(1884-B31)</f>
        <v>62</v>
      </c>
      <c r="D31" s="41" t="s">
        <v>48</v>
      </c>
      <c r="E31" s="49">
        <v>20</v>
      </c>
      <c r="F31" s="91">
        <f>ABS(15-E31)</f>
        <v>5</v>
      </c>
    </row>
    <row r="32" spans="1:6" ht="15">
      <c r="A32" s="41" t="s">
        <v>43</v>
      </c>
      <c r="B32" s="46">
        <v>1953</v>
      </c>
      <c r="C32" s="49">
        <f>ABS(1884-B32)</f>
        <v>69</v>
      </c>
      <c r="D32" s="41" t="s">
        <v>34</v>
      </c>
      <c r="E32" s="41">
        <v>9</v>
      </c>
      <c r="F32" s="91">
        <f>ABS(15-E32)</f>
        <v>6</v>
      </c>
    </row>
    <row r="33" spans="1:6" ht="15">
      <c r="A33" s="41" t="s">
        <v>50</v>
      </c>
      <c r="B33" s="44">
        <v>1965</v>
      </c>
      <c r="C33" s="49">
        <f>ABS(1884-B33)</f>
        <v>81</v>
      </c>
      <c r="D33" s="41" t="s">
        <v>30</v>
      </c>
      <c r="E33" s="41">
        <v>21</v>
      </c>
      <c r="F33" s="91">
        <f>ABS(15-E33)</f>
        <v>6</v>
      </c>
    </row>
    <row r="34" spans="1:6" ht="15">
      <c r="A34" s="41" t="s">
        <v>34</v>
      </c>
      <c r="B34" s="44">
        <v>1974</v>
      </c>
      <c r="C34" s="49">
        <f>ABS(1884-B34)</f>
        <v>90</v>
      </c>
      <c r="D34" s="41" t="s">
        <v>37</v>
      </c>
      <c r="E34" s="41">
        <v>23</v>
      </c>
      <c r="F34" s="91">
        <f>ABS(15-E34)</f>
        <v>8</v>
      </c>
    </row>
    <row r="35" spans="1:6" ht="15">
      <c r="A35" s="41" t="s">
        <v>48</v>
      </c>
      <c r="B35" s="44">
        <v>1993</v>
      </c>
      <c r="C35" s="49">
        <f>ABS(1884-B35)</f>
        <v>109</v>
      </c>
      <c r="D35" s="49" t="s">
        <v>33</v>
      </c>
      <c r="E35" s="41">
        <v>28</v>
      </c>
      <c r="F35" s="91">
        <f>ABS(15-E35)</f>
        <v>13</v>
      </c>
    </row>
    <row r="36" spans="1:6" ht="15">
      <c r="A36" s="41" t="s">
        <v>37</v>
      </c>
      <c r="B36" s="44">
        <v>2003</v>
      </c>
      <c r="C36" s="49">
        <f>ABS(1884-B36)</f>
        <v>119</v>
      </c>
      <c r="D36" s="41" t="s">
        <v>43</v>
      </c>
      <c r="E36" s="49">
        <v>36</v>
      </c>
      <c r="F36" s="91">
        <f>ABS(15-E36)</f>
        <v>21</v>
      </c>
    </row>
    <row r="37" spans="1:6" ht="15">
      <c r="A37" s="41"/>
      <c r="B37" s="44"/>
      <c r="C37" s="49"/>
      <c r="D37" s="41"/>
      <c r="E37" s="41"/>
      <c r="F37" s="49"/>
    </row>
    <row r="38" spans="1:6" ht="15">
      <c r="A38" s="41"/>
      <c r="B38" s="44"/>
      <c r="C38" s="49"/>
      <c r="D38" s="41"/>
      <c r="E38" s="41"/>
      <c r="F38" s="49"/>
    </row>
    <row r="39" spans="1:6" ht="15">
      <c r="A39" s="49"/>
      <c r="B39" s="50"/>
      <c r="C39" s="49"/>
      <c r="D39" s="41"/>
      <c r="E39" s="41"/>
      <c r="F39" s="49"/>
    </row>
    <row r="40" spans="1:6" ht="15">
      <c r="A40" s="41"/>
      <c r="B40" s="44"/>
      <c r="C40" s="49"/>
      <c r="D40" s="41"/>
      <c r="E40" s="41"/>
      <c r="F40" s="49"/>
    </row>
    <row r="41" spans="1:6" ht="15">
      <c r="A41" s="41"/>
      <c r="B41" s="44"/>
      <c r="C41" s="49"/>
      <c r="D41" s="41"/>
      <c r="E41" s="41"/>
      <c r="F41" s="49"/>
    </row>
    <row r="42" spans="1:6" ht="12.75">
      <c r="A42" s="82" t="s">
        <v>22</v>
      </c>
      <c r="B42" s="83"/>
      <c r="C42" s="83"/>
      <c r="D42" s="83"/>
      <c r="E42" s="83"/>
      <c r="F42" s="84"/>
    </row>
    <row r="43" spans="1:6" ht="12.75">
      <c r="A43" s="85" t="s">
        <v>24</v>
      </c>
      <c r="B43" s="86"/>
      <c r="C43" s="87"/>
      <c r="D43" s="93" t="s">
        <v>25</v>
      </c>
      <c r="E43" s="86"/>
      <c r="F43" s="87"/>
    </row>
    <row r="44" spans="1:6" ht="12.75">
      <c r="A44" s="88"/>
      <c r="B44" s="89"/>
      <c r="C44" s="90"/>
      <c r="D44" s="88"/>
      <c r="E44" s="89"/>
      <c r="F44" s="90"/>
    </row>
    <row r="45" spans="1:6" ht="12.75">
      <c r="A45" s="75" t="s">
        <v>51</v>
      </c>
      <c r="B45" s="76"/>
      <c r="C45" s="77"/>
      <c r="D45" s="81" t="s">
        <v>52</v>
      </c>
      <c r="E45" s="76"/>
      <c r="F45" s="77"/>
    </row>
    <row r="46" spans="1:6" ht="12.75">
      <c r="A46" s="78"/>
      <c r="B46" s="79"/>
      <c r="C46" s="80"/>
      <c r="D46" s="78"/>
      <c r="E46" s="79"/>
      <c r="F46" s="80"/>
    </row>
  </sheetData>
  <sheetProtection/>
  <mergeCells count="20"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2022-08-22T20:51:56Z</dcterms:modified>
  <cp:category/>
  <cp:version/>
  <cp:contentType/>
  <cp:contentStatus/>
</cp:coreProperties>
</file>