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<sst xmlns="http://schemas.openxmlformats.org/spreadsheetml/2006/main" count="162" uniqueCount="63">
  <si>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</si>
  <si>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</si>
  <si>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</si>
  <si>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</si>
  <si>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</si>
  <si>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</si>
  <si>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</si>
  <si>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</si>
  <si>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</si>
  <si>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</si>
  <si>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</si>
  <si>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</si>
  <si>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</si>
  <si>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</si>
  <si>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</si>
  <si>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</si>
  <si>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</si>
  <si>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</si>
  <si>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</si>
  <si>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</si>
  <si>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</si>
  <si>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</si>
  <si>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</si>
  <si>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</si>
  <si>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</si>
  <si>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</si>
  <si>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</si>
  <si>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</si>
  <si>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</si>
  <si>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</si>
  <si>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</si>
  <si>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</si>
  <si>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</si>
  <si>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</si>
  <si>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RONS RED</t>
  </si>
  <si>
    <t>WHERES ASHLEY</t>
  </si>
  <si>
    <t xml:space="preserve">SETH </t>
  </si>
  <si>
    <t>RATE OUR QUAILS</t>
  </si>
  <si>
    <t>FAMOUS FACES</t>
  </si>
  <si>
    <t>* * * * * * * * * * CLICK ON TAB BELOW FOR BONUS ROUND RESULTS * * * * * * * * *</t>
  </si>
  <si>
    <t>ZINEDINE ZIDANCING QUEEN</t>
  </si>
  <si>
    <t>WINOS</t>
  </si>
  <si>
    <t>NO EYE DEAR</t>
  </si>
  <si>
    <t>SHOW QUIZNESS</t>
  </si>
  <si>
    <t>UNCOMMON SENSE</t>
  </si>
  <si>
    <t xml:space="preserve">UNCOMMON SENSE = 6 </t>
  </si>
  <si>
    <t>WHERES ASHLEY = 14</t>
  </si>
  <si>
    <t>The Rutland &amp; Derby - Monday Night Quiz - Quiz League #95</t>
  </si>
  <si>
    <t>SPOONIES</t>
  </si>
  <si>
    <t>QUIZ ON MY TITS</t>
  </si>
  <si>
    <t>JOKEYS WHIPS</t>
  </si>
  <si>
    <t>SHOW QUIZNESS = 14</t>
  </si>
  <si>
    <t>SPOONIES = 5</t>
  </si>
  <si>
    <t>JOCKEYS WHIP</t>
  </si>
  <si>
    <t>TOP 5'S</t>
  </si>
  <si>
    <t>MISSING LETTEERS</t>
  </si>
  <si>
    <t>108'S</t>
  </si>
  <si>
    <t xml:space="preserve">OLIVES ARMY </t>
  </si>
  <si>
    <t>DIRTY BERTY</t>
  </si>
  <si>
    <t>PICK N MIX = 14</t>
  </si>
  <si>
    <r>
      <t xml:space="preserve">108'S &amp; </t>
    </r>
    <r>
      <rPr>
        <b/>
        <sz val="10"/>
        <color indexed="10"/>
        <rFont val="Arial"/>
        <family val="2"/>
      </rPr>
      <t>DERTY BERTY</t>
    </r>
    <r>
      <rPr>
        <b/>
        <sz val="10"/>
        <color indexed="17"/>
        <rFont val="Arial"/>
        <family val="2"/>
      </rPr>
      <t xml:space="preserve"> = 4 POINT</t>
    </r>
  </si>
  <si>
    <t>OLIVERS ARMY</t>
  </si>
  <si>
    <t>1O8'S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</si>
</sst>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9" fontId="0" fillId="0" borderId="0" xfId="59" applyFont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48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27" fillId="33" borderId="10" xfId="48" applyFont="1" applyFill="1" applyBorder="1" applyAlignment="1">
      <alignment/>
    </xf>
    <xf numFmtId="0" fontId="27" fillId="33" borderId="10" xfId="48" applyFont="1" applyFill="1" applyBorder="1" applyAlignment="1">
      <alignment horizontal="right"/>
    </xf>
    <xf numFmtId="0" fontId="36" fillId="29" borderId="10" xfId="48" applyBorder="1" applyAlignment="1">
      <alignment/>
    </xf>
    <xf numFmtId="0" fontId="36" fillId="29" borderId="10" xfId="48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2" fillId="26" borderId="10" xfId="39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3" t="s">
        <v>47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12.75">
      <c r="A2" s="66" t="s">
        <v>15</v>
      </c>
      <c r="B2" s="67"/>
      <c r="C2" s="67"/>
      <c r="D2" s="67"/>
      <c r="E2" s="67"/>
      <c r="F2" s="67"/>
      <c r="G2" s="67"/>
      <c r="H2" s="26">
        <v>2</v>
      </c>
      <c r="I2" s="26"/>
      <c r="J2" s="68"/>
      <c r="K2" s="69"/>
    </row>
    <row r="3" spans="1:11" ht="12.75" customHeight="1">
      <c r="A3" s="51" t="s">
        <v>0</v>
      </c>
      <c r="B3" s="70" t="s">
        <v>1</v>
      </c>
      <c r="C3" s="51" t="s">
        <v>16</v>
      </c>
      <c r="D3" s="31" t="s">
        <v>19</v>
      </c>
      <c r="E3" s="32"/>
      <c r="F3" s="32"/>
      <c r="G3" s="32"/>
      <c r="H3" s="32"/>
      <c r="I3" s="33"/>
      <c r="J3" s="51" t="s">
        <v>2</v>
      </c>
      <c r="K3" s="9" t="s">
        <v>13</v>
      </c>
    </row>
    <row r="4" spans="1:11" ht="12.75">
      <c r="A4" s="52"/>
      <c r="B4" s="71"/>
      <c r="C4" s="52"/>
      <c r="D4" s="2">
        <v>44788</v>
      </c>
      <c r="E4" s="2">
        <f>D4+7</f>
        <v>44795</v>
      </c>
      <c r="F4" s="34">
        <f>E4+7</f>
        <v>44802</v>
      </c>
      <c r="G4" s="2">
        <f>F4+7</f>
        <v>44809</v>
      </c>
      <c r="H4" s="2"/>
      <c r="I4" s="2"/>
      <c r="J4" s="52"/>
      <c r="K4" s="9" t="s">
        <v>14</v>
      </c>
    </row>
    <row r="5" spans="1:11" s="24" customFormat="1" ht="12.75" customHeight="1">
      <c r="A5" s="25">
        <v>1</v>
      </c>
      <c r="B5" s="39" t="s">
        <v>43</v>
      </c>
      <c r="C5" s="35">
        <f>COUNTIF(D5:H5,"&lt;&gt;")</f>
        <v>3</v>
      </c>
      <c r="D5" s="35">
        <v>62</v>
      </c>
      <c r="E5" s="45">
        <v>59.5</v>
      </c>
      <c r="F5" s="35">
        <v>56.5</v>
      </c>
      <c r="G5" s="40"/>
      <c r="H5" s="35"/>
      <c r="I5" s="35"/>
      <c r="J5" s="35">
        <f>SUM(D5:H5)</f>
        <v>178</v>
      </c>
      <c r="K5" s="23">
        <f>J5/C5</f>
        <v>59.333333333333336</v>
      </c>
    </row>
    <row r="6" spans="1:11" s="24" customFormat="1" ht="12.75">
      <c r="A6" s="25">
        <f aca="true" t="shared" si="0" ref="A6:A22">A5+1</f>
        <v>2</v>
      </c>
      <c r="B6" s="39" t="s">
        <v>30</v>
      </c>
      <c r="C6" s="35">
        <f>COUNTIF(D6:H6,"&lt;&gt;")</f>
        <v>3</v>
      </c>
      <c r="D6" s="35">
        <v>51.5</v>
      </c>
      <c r="E6" s="45">
        <v>61</v>
      </c>
      <c r="F6" s="35">
        <v>60.5</v>
      </c>
      <c r="G6" s="40"/>
      <c r="H6" s="35"/>
      <c r="I6" s="35"/>
      <c r="J6" s="35">
        <f>SUM(D6:H6)</f>
        <v>173</v>
      </c>
      <c r="K6" s="23">
        <f aca="true" t="shared" si="1" ref="K6:K17">J6/C6</f>
        <v>57.666666666666664</v>
      </c>
    </row>
    <row r="7" spans="1:11" s="24" customFormat="1" ht="12.75">
      <c r="A7" s="25">
        <f t="shared" si="0"/>
        <v>3</v>
      </c>
      <c r="B7" s="39" t="s">
        <v>34</v>
      </c>
      <c r="C7" s="35">
        <f>COUNTIF(D7:H7,"&lt;&gt;")</f>
        <v>3</v>
      </c>
      <c r="D7" s="35">
        <v>49</v>
      </c>
      <c r="E7" s="45">
        <v>49</v>
      </c>
      <c r="F7" s="35">
        <v>52.5</v>
      </c>
      <c r="G7" s="40"/>
      <c r="H7" s="35"/>
      <c r="I7" s="35"/>
      <c r="J7" s="35">
        <f>SUM(D7:H7)</f>
        <v>150.5</v>
      </c>
      <c r="K7" s="23">
        <f t="shared" si="1"/>
        <v>50.166666666666664</v>
      </c>
    </row>
    <row r="8" spans="1:11" s="24" customFormat="1" ht="12" customHeight="1">
      <c r="A8" s="25">
        <f t="shared" si="0"/>
        <v>4</v>
      </c>
      <c r="B8" s="39" t="s">
        <v>32</v>
      </c>
      <c r="C8" s="35">
        <f>COUNTIF(D8:H8,"&lt;&gt;")</f>
        <v>3</v>
      </c>
      <c r="D8" s="35">
        <v>46</v>
      </c>
      <c r="E8" s="45">
        <v>48.5</v>
      </c>
      <c r="F8" s="35">
        <v>49.5</v>
      </c>
      <c r="G8" s="40"/>
      <c r="H8" s="35"/>
      <c r="I8" s="35"/>
      <c r="J8" s="35">
        <f>SUM(D8:H8)</f>
        <v>144</v>
      </c>
      <c r="K8" s="23">
        <f t="shared" si="1"/>
        <v>48</v>
      </c>
    </row>
    <row r="9" spans="1:11" s="24" customFormat="1" ht="15">
      <c r="A9" s="25">
        <f t="shared" si="0"/>
        <v>5</v>
      </c>
      <c r="B9" s="47" t="s">
        <v>33</v>
      </c>
      <c r="C9" s="35">
        <f>COUNTIF(D9:H9,"&lt;&gt;")</f>
        <v>3</v>
      </c>
      <c r="D9" s="35">
        <v>48.5</v>
      </c>
      <c r="E9" s="45">
        <v>44.5</v>
      </c>
      <c r="F9" s="35">
        <v>50</v>
      </c>
      <c r="G9" s="40"/>
      <c r="H9" s="35"/>
      <c r="I9" s="35"/>
      <c r="J9" s="35">
        <f>SUM(D9:H9)</f>
        <v>143</v>
      </c>
      <c r="K9" s="23">
        <f t="shared" si="1"/>
        <v>47.666666666666664</v>
      </c>
    </row>
    <row r="10" spans="1:11" s="24" customFormat="1" ht="12.75">
      <c r="A10" s="25">
        <f t="shared" si="0"/>
        <v>6</v>
      </c>
      <c r="B10" s="39" t="s">
        <v>37</v>
      </c>
      <c r="C10" s="35">
        <f>COUNTIF(D10:H10,"&lt;&gt;")</f>
        <v>3</v>
      </c>
      <c r="D10" s="35">
        <v>47.5</v>
      </c>
      <c r="E10" s="45">
        <v>37</v>
      </c>
      <c r="F10" s="35">
        <v>40</v>
      </c>
      <c r="G10" s="40"/>
      <c r="H10" s="35"/>
      <c r="I10" s="35"/>
      <c r="J10" s="35">
        <f>SUM(D10:H10)</f>
        <v>124.5</v>
      </c>
      <c r="K10" s="23">
        <f t="shared" si="1"/>
        <v>41.5</v>
      </c>
    </row>
    <row r="11" spans="1:11" s="24" customFormat="1" ht="15">
      <c r="A11" s="25">
        <f t="shared" si="0"/>
        <v>7</v>
      </c>
      <c r="B11" s="47" t="s">
        <v>35</v>
      </c>
      <c r="C11" s="35">
        <f>COUNTIF(D11:H11,"&lt;&gt;")</f>
        <v>2</v>
      </c>
      <c r="D11" s="35">
        <v>58</v>
      </c>
      <c r="E11" s="45"/>
      <c r="F11" s="35">
        <v>60.5</v>
      </c>
      <c r="G11" s="40"/>
      <c r="H11" s="35"/>
      <c r="I11" s="35"/>
      <c r="J11" s="35">
        <f>SUM(D11:H11)</f>
        <v>118.5</v>
      </c>
      <c r="K11" s="23">
        <f t="shared" si="1"/>
        <v>59.25</v>
      </c>
    </row>
    <row r="12" spans="1:11" s="24" customFormat="1" ht="12.75">
      <c r="A12" s="25">
        <f t="shared" si="0"/>
        <v>8</v>
      </c>
      <c r="B12" s="39" t="s">
        <v>36</v>
      </c>
      <c r="C12" s="35">
        <f>COUNTIF(D12:H12,"&lt;&gt;")</f>
        <v>2</v>
      </c>
      <c r="D12" s="35">
        <v>56</v>
      </c>
      <c r="E12" s="45"/>
      <c r="F12" s="35">
        <v>57.5</v>
      </c>
      <c r="G12" s="40"/>
      <c r="H12" s="35"/>
      <c r="I12" s="35"/>
      <c r="J12" s="35">
        <f>SUM(D12:H12)</f>
        <v>113.5</v>
      </c>
      <c r="K12" s="23">
        <f aca="true" t="shared" si="2" ref="K12:K22">J12/C12</f>
        <v>56.75</v>
      </c>
    </row>
    <row r="13" spans="1:11" s="24" customFormat="1" ht="12.75">
      <c r="A13" s="25">
        <f t="shared" si="0"/>
        <v>9</v>
      </c>
      <c r="B13" s="43" t="s">
        <v>49</v>
      </c>
      <c r="C13" s="35">
        <f>COUNTIF(D13:H13,"&lt;&gt;")</f>
        <v>2</v>
      </c>
      <c r="D13" s="35"/>
      <c r="E13" s="45">
        <v>47.5</v>
      </c>
      <c r="F13" s="35">
        <v>48.5</v>
      </c>
      <c r="G13" s="40"/>
      <c r="H13" s="35"/>
      <c r="I13" s="35"/>
      <c r="J13" s="35">
        <f>SUM(D13:H13)</f>
        <v>96</v>
      </c>
      <c r="K13" s="23">
        <f t="shared" si="2"/>
        <v>48</v>
      </c>
    </row>
    <row r="14" spans="1:11" s="24" customFormat="1" ht="15">
      <c r="A14" s="25">
        <f t="shared" si="0"/>
        <v>10</v>
      </c>
      <c r="B14" s="47" t="s">
        <v>61</v>
      </c>
      <c r="C14" s="35">
        <f>COUNTIF(D14:H14,"&lt;&gt;")</f>
        <v>1</v>
      </c>
      <c r="D14" s="35"/>
      <c r="E14" s="45"/>
      <c r="F14" s="35">
        <v>58</v>
      </c>
      <c r="G14" s="40"/>
      <c r="H14" s="35"/>
      <c r="I14" s="35"/>
      <c r="J14" s="35">
        <f>SUM(D14:H14)</f>
        <v>58</v>
      </c>
      <c r="K14" s="23">
        <f t="shared" si="2"/>
        <v>58</v>
      </c>
    </row>
    <row r="15" spans="1:11" s="24" customFormat="1" ht="12.75">
      <c r="A15" s="25">
        <f t="shared" si="0"/>
        <v>11</v>
      </c>
      <c r="B15" s="39" t="s">
        <v>40</v>
      </c>
      <c r="C15" s="35">
        <f>COUNTIF(D15:H15,"&lt;&gt;")</f>
        <v>1</v>
      </c>
      <c r="D15" s="35">
        <v>52</v>
      </c>
      <c r="E15" s="45"/>
      <c r="F15" s="35"/>
      <c r="G15" s="40"/>
      <c r="H15" s="35"/>
      <c r="I15" s="35"/>
      <c r="J15" s="35">
        <f>SUM(D15:H15)</f>
        <v>52</v>
      </c>
      <c r="K15" s="23">
        <f t="shared" si="2"/>
        <v>52</v>
      </c>
    </row>
    <row r="16" spans="1:11" s="24" customFormat="1" ht="12.75">
      <c r="A16" s="25">
        <f t="shared" si="0"/>
        <v>12</v>
      </c>
      <c r="B16" s="39" t="s">
        <v>41</v>
      </c>
      <c r="C16" s="35">
        <f>COUNTIF(D16:H16,"&lt;&gt;")</f>
        <v>1</v>
      </c>
      <c r="D16" s="35">
        <v>51.5</v>
      </c>
      <c r="E16" s="45"/>
      <c r="F16" s="35"/>
      <c r="G16" s="40"/>
      <c r="H16" s="35"/>
      <c r="I16" s="35"/>
      <c r="J16" s="35">
        <f>SUM(D16:H16)</f>
        <v>51.5</v>
      </c>
      <c r="K16" s="23">
        <f t="shared" si="2"/>
        <v>51.5</v>
      </c>
    </row>
    <row r="17" spans="1:11" s="24" customFormat="1" ht="12.75">
      <c r="A17" s="25">
        <f t="shared" si="0"/>
        <v>13</v>
      </c>
      <c r="B17" s="39" t="s">
        <v>53</v>
      </c>
      <c r="C17" s="35">
        <f>COUNTIF(D17:H17,"&lt;&gt;")</f>
        <v>1</v>
      </c>
      <c r="D17" s="35"/>
      <c r="E17" s="45">
        <v>43</v>
      </c>
      <c r="F17" s="35"/>
      <c r="G17" s="40"/>
      <c r="H17" s="35"/>
      <c r="I17" s="35"/>
      <c r="J17" s="35">
        <f>SUM(D17:H17)</f>
        <v>43</v>
      </c>
      <c r="K17" s="23">
        <f t="shared" si="2"/>
        <v>43</v>
      </c>
    </row>
    <row r="18" spans="1:11" s="24" customFormat="1" ht="12.75">
      <c r="A18" s="25">
        <f t="shared" si="0"/>
        <v>14</v>
      </c>
      <c r="B18" s="39" t="s">
        <v>48</v>
      </c>
      <c r="C18" s="35">
        <f>COUNTIF(D18:H18,"&lt;&gt;")</f>
        <v>1</v>
      </c>
      <c r="D18" s="35"/>
      <c r="E18" s="45">
        <v>41.5</v>
      </c>
      <c r="F18" s="35"/>
      <c r="G18" s="40"/>
      <c r="H18" s="35"/>
      <c r="I18" s="35"/>
      <c r="J18" s="35">
        <f>SUM(D18:H18)</f>
        <v>41.5</v>
      </c>
      <c r="K18" s="23">
        <f t="shared" si="2"/>
        <v>41.5</v>
      </c>
    </row>
    <row r="19" spans="1:11" s="24" customFormat="1" ht="12.75">
      <c r="A19" s="25">
        <f t="shared" si="0"/>
        <v>15</v>
      </c>
      <c r="B19" s="39" t="s">
        <v>44</v>
      </c>
      <c r="C19" s="35">
        <f>COUNTIF(D19:H19,"&lt;&gt;")</f>
        <v>1</v>
      </c>
      <c r="D19" s="35">
        <v>37.5</v>
      </c>
      <c r="E19" s="45"/>
      <c r="F19" s="35"/>
      <c r="G19" s="40"/>
      <c r="H19" s="35"/>
      <c r="I19" s="35"/>
      <c r="J19" s="35">
        <f>SUM(D19:H19)</f>
        <v>37.5</v>
      </c>
      <c r="K19" s="23">
        <f t="shared" si="2"/>
        <v>37.5</v>
      </c>
    </row>
    <row r="20" spans="1:11" s="24" customFormat="1" ht="12.75">
      <c r="A20" s="25">
        <f t="shared" si="0"/>
        <v>16</v>
      </c>
      <c r="B20" s="39" t="s">
        <v>42</v>
      </c>
      <c r="C20" s="35">
        <f>COUNTIF(D20:H20,"&lt;&gt;")</f>
        <v>1</v>
      </c>
      <c r="D20" s="35">
        <v>30</v>
      </c>
      <c r="E20" s="45"/>
      <c r="F20" s="35"/>
      <c r="G20" s="40"/>
      <c r="H20" s="35"/>
      <c r="I20" s="35"/>
      <c r="J20" s="35">
        <f>SUM(D20:H20)</f>
        <v>30</v>
      </c>
      <c r="K20" s="23">
        <f t="shared" si="2"/>
        <v>30</v>
      </c>
    </row>
    <row r="21" spans="1:11" s="24" customFormat="1" ht="13.5" customHeight="1">
      <c r="A21" s="25">
        <f t="shared" si="0"/>
        <v>17</v>
      </c>
      <c r="B21" s="47" t="s">
        <v>62</v>
      </c>
      <c r="C21" s="35">
        <f>COUNTIF(D21:H21,"&lt;&gt;")</f>
        <v>1</v>
      </c>
      <c r="D21" s="35"/>
      <c r="E21" s="45"/>
      <c r="F21" s="35">
        <v>29.5</v>
      </c>
      <c r="G21" s="40"/>
      <c r="H21" s="35"/>
      <c r="I21" s="35"/>
      <c r="J21" s="35">
        <f>SUM(D21:H21)</f>
        <v>29.5</v>
      </c>
      <c r="K21" s="23">
        <f t="shared" si="2"/>
        <v>29.5</v>
      </c>
    </row>
    <row r="22" spans="1:11" s="24" customFormat="1" ht="13.5" customHeight="1">
      <c r="A22" s="25">
        <f t="shared" si="0"/>
        <v>18</v>
      </c>
      <c r="B22" s="47" t="s">
        <v>58</v>
      </c>
      <c r="C22" s="35">
        <f>COUNTIF(D22:H22,"&lt;&gt;")</f>
        <v>1</v>
      </c>
      <c r="D22" s="35"/>
      <c r="E22" s="45"/>
      <c r="F22" s="35">
        <v>28</v>
      </c>
      <c r="G22" s="40"/>
      <c r="H22" s="35"/>
      <c r="I22" s="35"/>
      <c r="J22" s="35">
        <f>SUM(D22:H22)</f>
        <v>28</v>
      </c>
      <c r="K22" s="23">
        <f t="shared" si="2"/>
        <v>28</v>
      </c>
    </row>
    <row r="23" spans="1:11" ht="12.75">
      <c r="A23" s="56" t="s">
        <v>39</v>
      </c>
      <c r="B23" s="57"/>
      <c r="C23" s="57"/>
      <c r="D23" s="57"/>
      <c r="E23" s="57"/>
      <c r="F23" s="58"/>
      <c r="G23" s="57"/>
      <c r="H23" s="57"/>
      <c r="I23" s="57"/>
      <c r="J23" s="57"/>
      <c r="K23" s="59"/>
    </row>
    <row r="24" spans="1:11" ht="12.7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2"/>
    </row>
    <row r="25" spans="1:11" ht="12.75">
      <c r="A25" s="55" t="s">
        <v>9</v>
      </c>
      <c r="B25" s="54" t="s">
        <v>11</v>
      </c>
      <c r="C25" s="7" t="s">
        <v>8</v>
      </c>
      <c r="D25" s="9">
        <f>SUM(D5:D22)/D27</f>
        <v>49.125</v>
      </c>
      <c r="E25" s="9">
        <f>SUM(E5:E22)/E27</f>
        <v>47.94444444444444</v>
      </c>
      <c r="F25" s="9">
        <f>SUM(F5:F22)/F27</f>
        <v>49.25</v>
      </c>
      <c r="G25" s="36"/>
      <c r="H25" s="36"/>
      <c r="I25" s="9"/>
      <c r="J25" s="4"/>
      <c r="K25" s="16"/>
    </row>
    <row r="26" spans="1:11" ht="12.75">
      <c r="A26" s="55"/>
      <c r="B26" s="54"/>
      <c r="C26" s="8" t="s">
        <v>12</v>
      </c>
      <c r="D26" s="9">
        <f>MAX(D5:D22)</f>
        <v>62</v>
      </c>
      <c r="E26" s="9">
        <f>MAX(E5:E22)</f>
        <v>61</v>
      </c>
      <c r="F26" s="9">
        <f>MAX(F5:F22)</f>
        <v>60.5</v>
      </c>
      <c r="G26" s="36"/>
      <c r="H26" s="36"/>
      <c r="I26" s="9"/>
      <c r="J26" s="14"/>
      <c r="K26" s="15"/>
    </row>
    <row r="27" spans="1:11" ht="12.75">
      <c r="A27" s="55"/>
      <c r="B27" s="54"/>
      <c r="C27" s="11" t="s">
        <v>13</v>
      </c>
      <c r="D27" s="12">
        <f>COUNTIF(D5:D22,"&lt;&gt;")</f>
        <v>12</v>
      </c>
      <c r="E27" s="12">
        <f>COUNTIF(E5:E22,"&lt;&gt;")</f>
        <v>9</v>
      </c>
      <c r="F27" s="12">
        <f>COUNTIF(F5:F22,"&lt;&gt;")</f>
        <v>12</v>
      </c>
      <c r="G27" s="37"/>
      <c r="H27" s="37"/>
      <c r="I27" s="12"/>
      <c r="J27" s="16"/>
      <c r="K27" s="15"/>
    </row>
    <row r="28" spans="1:11" ht="12.75">
      <c r="A28" s="55"/>
      <c r="B28" s="53" t="s">
        <v>10</v>
      </c>
      <c r="C28" s="3" t="s">
        <v>3</v>
      </c>
      <c r="D28" s="6" t="s">
        <v>26</v>
      </c>
      <c r="E28" s="6" t="s">
        <v>26</v>
      </c>
      <c r="F28" s="6" t="s">
        <v>26</v>
      </c>
      <c r="G28" s="38"/>
      <c r="H28" s="38"/>
      <c r="I28" s="6"/>
      <c r="J28" s="17"/>
      <c r="K28" s="41"/>
    </row>
    <row r="29" spans="1:11" ht="12.75">
      <c r="A29" s="55"/>
      <c r="B29" s="53"/>
      <c r="C29" s="3" t="s">
        <v>4</v>
      </c>
      <c r="D29" s="6" t="s">
        <v>28</v>
      </c>
      <c r="E29" s="6" t="s">
        <v>28</v>
      </c>
      <c r="F29" s="6" t="s">
        <v>28</v>
      </c>
      <c r="G29" s="38"/>
      <c r="H29" s="38"/>
      <c r="I29" s="6"/>
      <c r="J29" s="18"/>
      <c r="K29" s="19"/>
    </row>
    <row r="30" spans="1:11" ht="12.75">
      <c r="A30" s="55"/>
      <c r="B30" s="53"/>
      <c r="C30" s="3" t="s">
        <v>5</v>
      </c>
      <c r="D30" s="6" t="s">
        <v>38</v>
      </c>
      <c r="E30" s="6" t="s">
        <v>54</v>
      </c>
      <c r="F30" s="6" t="s">
        <v>55</v>
      </c>
      <c r="G30" s="38"/>
      <c r="H30" s="38"/>
      <c r="I30" s="6"/>
      <c r="J30" s="18"/>
      <c r="K30" s="19"/>
    </row>
    <row r="31" spans="1:11" ht="12.75" customHeight="1">
      <c r="A31" s="55"/>
      <c r="B31" s="53"/>
      <c r="C31" s="3" t="s">
        <v>6</v>
      </c>
      <c r="D31" s="6" t="s">
        <v>29</v>
      </c>
      <c r="E31" s="6" t="s">
        <v>29</v>
      </c>
      <c r="F31" s="6" t="s">
        <v>29</v>
      </c>
      <c r="G31" s="38"/>
      <c r="H31" s="38"/>
      <c r="I31" s="6"/>
      <c r="J31" s="18"/>
      <c r="K31" s="19"/>
    </row>
    <row r="32" spans="1:11" s="5" customFormat="1" ht="12.75" customHeight="1">
      <c r="A32" s="55"/>
      <c r="B32" s="53"/>
      <c r="C32" s="3" t="s">
        <v>7</v>
      </c>
      <c r="D32" s="6" t="s">
        <v>27</v>
      </c>
      <c r="E32" s="6" t="s">
        <v>27</v>
      </c>
      <c r="F32" s="6" t="s">
        <v>27</v>
      </c>
      <c r="G32" s="38"/>
      <c r="H32" s="38"/>
      <c r="I32" s="6"/>
      <c r="J32" s="18"/>
      <c r="K32" s="19"/>
    </row>
    <row r="33" spans="1:11" s="10" customFormat="1" ht="12.75">
      <c r="A33" s="20"/>
      <c r="B33" s="4"/>
      <c r="C33" s="1"/>
      <c r="D33" s="21"/>
      <c r="E33" s="22"/>
      <c r="F33" s="21"/>
      <c r="G33" s="28"/>
      <c r="H33" s="27"/>
      <c r="I33" s="27"/>
      <c r="J33" s="18"/>
      <c r="K33" s="19"/>
    </row>
    <row r="34" spans="1:11" s="13" customFormat="1" ht="12.75">
      <c r="A34" s="4"/>
      <c r="B34" s="4"/>
      <c r="C34" s="1"/>
      <c r="D34" s="1"/>
      <c r="E34" s="1"/>
      <c r="F34" s="1"/>
      <c r="G34" s="1"/>
      <c r="H34" s="1"/>
      <c r="I34" s="1"/>
      <c r="J34"/>
      <c r="K34" s="10"/>
    </row>
    <row r="35" ht="11.25" customHeight="1"/>
    <row r="37" ht="12.75">
      <c r="L37" s="10"/>
    </row>
  </sheetData>
  <sheetProtection/>
  <mergeCells count="11">
    <mergeCell ref="A3:A4"/>
    <mergeCell ref="C3:C4"/>
    <mergeCell ref="B28:B32"/>
    <mergeCell ref="B25:B27"/>
    <mergeCell ref="A25:A32"/>
    <mergeCell ref="A23:K24"/>
    <mergeCell ref="A1:K1"/>
    <mergeCell ref="A2:G2"/>
    <mergeCell ref="J2:K2"/>
    <mergeCell ref="J3:J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A71" sqref="A71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6" t="s">
        <v>23</v>
      </c>
      <c r="B1" s="86"/>
      <c r="C1" s="86"/>
      <c r="D1" s="86"/>
      <c r="E1" s="86"/>
      <c r="F1" s="86"/>
    </row>
    <row r="2" spans="1:6" ht="12.75">
      <c r="A2" s="87">
        <v>44788</v>
      </c>
      <c r="B2" s="88"/>
      <c r="C2" s="88"/>
      <c r="D2" s="87">
        <v>44788</v>
      </c>
      <c r="E2" s="88"/>
      <c r="F2" s="88"/>
    </row>
    <row r="3" spans="1:6" ht="12.75">
      <c r="A3" s="88" t="s">
        <v>17</v>
      </c>
      <c r="B3" s="88"/>
      <c r="C3" s="88"/>
      <c r="D3" s="88" t="s">
        <v>18</v>
      </c>
      <c r="E3" s="88"/>
      <c r="F3" s="88"/>
    </row>
    <row r="4" spans="1:6" ht="12.75">
      <c r="A4" s="30" t="s">
        <v>31</v>
      </c>
      <c r="B4" s="30" t="s">
        <v>20</v>
      </c>
      <c r="C4" s="30" t="s">
        <v>21</v>
      </c>
      <c r="D4" s="30" t="s">
        <v>31</v>
      </c>
      <c r="E4" s="30" t="s">
        <v>20</v>
      </c>
      <c r="F4" s="30" t="s">
        <v>21</v>
      </c>
    </row>
    <row r="5" spans="1:6" ht="15">
      <c r="A5" s="39" t="s">
        <v>30</v>
      </c>
      <c r="B5" s="42">
        <v>2011</v>
      </c>
      <c r="C5" s="47">
        <f aca="true" t="shared" si="0" ref="C5:C16">ABS(2010-B5)</f>
        <v>1</v>
      </c>
      <c r="D5" s="39" t="s">
        <v>30</v>
      </c>
      <c r="E5" s="39">
        <v>2340</v>
      </c>
      <c r="F5" s="47">
        <f aca="true" t="shared" si="1" ref="F5:F16">ABS(2964-E5)</f>
        <v>624</v>
      </c>
    </row>
    <row r="6" spans="1:6" ht="15">
      <c r="A6" s="39" t="s">
        <v>44</v>
      </c>
      <c r="B6" s="42">
        <v>1991</v>
      </c>
      <c r="C6" s="47">
        <f t="shared" si="0"/>
        <v>19</v>
      </c>
      <c r="D6" s="39" t="s">
        <v>43</v>
      </c>
      <c r="E6" s="39">
        <v>1800</v>
      </c>
      <c r="F6" s="47">
        <f t="shared" si="1"/>
        <v>1164</v>
      </c>
    </row>
    <row r="7" spans="1:11" ht="15">
      <c r="A7" s="39" t="s">
        <v>40</v>
      </c>
      <c r="B7" s="42">
        <v>1977</v>
      </c>
      <c r="C7" s="47">
        <f t="shared" si="0"/>
        <v>33</v>
      </c>
      <c r="D7" s="39" t="s">
        <v>42</v>
      </c>
      <c r="E7" s="39">
        <v>4269</v>
      </c>
      <c r="F7" s="47">
        <f t="shared" si="1"/>
        <v>1305</v>
      </c>
      <c r="K7" s="29"/>
    </row>
    <row r="8" spans="1:11" ht="15">
      <c r="A8" s="39" t="s">
        <v>42</v>
      </c>
      <c r="B8" s="42">
        <v>1973</v>
      </c>
      <c r="C8" s="47">
        <f t="shared" si="0"/>
        <v>37</v>
      </c>
      <c r="D8" s="39" t="s">
        <v>34</v>
      </c>
      <c r="E8" s="46">
        <v>1620</v>
      </c>
      <c r="F8" s="47">
        <f t="shared" si="1"/>
        <v>1344</v>
      </c>
      <c r="K8" s="29"/>
    </row>
    <row r="9" spans="1:11" ht="15">
      <c r="A9" s="39" t="s">
        <v>41</v>
      </c>
      <c r="B9" s="42">
        <v>1971</v>
      </c>
      <c r="C9" s="47">
        <f t="shared" si="0"/>
        <v>39</v>
      </c>
      <c r="D9" s="39" t="s">
        <v>44</v>
      </c>
      <c r="E9" s="47">
        <v>1500</v>
      </c>
      <c r="F9" s="47">
        <f t="shared" si="1"/>
        <v>1464</v>
      </c>
      <c r="K9" s="29"/>
    </row>
    <row r="10" spans="1:11" ht="15">
      <c r="A10" s="47" t="s">
        <v>33</v>
      </c>
      <c r="B10" s="48">
        <v>1964</v>
      </c>
      <c r="C10" s="47">
        <f t="shared" si="0"/>
        <v>46</v>
      </c>
      <c r="D10" s="47" t="s">
        <v>33</v>
      </c>
      <c r="E10" s="46">
        <v>1400</v>
      </c>
      <c r="F10" s="47">
        <f t="shared" si="1"/>
        <v>1564</v>
      </c>
      <c r="K10" s="29"/>
    </row>
    <row r="11" spans="1:11" ht="15">
      <c r="A11" s="39" t="s">
        <v>36</v>
      </c>
      <c r="B11" s="42">
        <v>1964</v>
      </c>
      <c r="C11" s="47">
        <f t="shared" si="0"/>
        <v>46</v>
      </c>
      <c r="D11" s="39" t="s">
        <v>36</v>
      </c>
      <c r="E11" s="39">
        <v>1050</v>
      </c>
      <c r="F11" s="47">
        <f t="shared" si="1"/>
        <v>1914</v>
      </c>
      <c r="K11" s="29"/>
    </row>
    <row r="12" spans="1:11" ht="15">
      <c r="A12" s="39" t="s">
        <v>34</v>
      </c>
      <c r="B12" s="42">
        <v>1959</v>
      </c>
      <c r="C12" s="47">
        <f t="shared" si="0"/>
        <v>51</v>
      </c>
      <c r="D12" s="39" t="s">
        <v>37</v>
      </c>
      <c r="E12" s="47">
        <v>969</v>
      </c>
      <c r="F12" s="47">
        <f t="shared" si="1"/>
        <v>1995</v>
      </c>
      <c r="K12" s="29"/>
    </row>
    <row r="13" spans="1:11" ht="15">
      <c r="A13" s="39" t="s">
        <v>37</v>
      </c>
      <c r="B13" s="42">
        <v>1956</v>
      </c>
      <c r="C13" s="47">
        <f t="shared" si="0"/>
        <v>54</v>
      </c>
      <c r="D13" s="47" t="s">
        <v>35</v>
      </c>
      <c r="E13" s="39">
        <v>967</v>
      </c>
      <c r="F13" s="47">
        <f t="shared" si="1"/>
        <v>1997</v>
      </c>
      <c r="K13" s="29"/>
    </row>
    <row r="14" spans="1:11" ht="15">
      <c r="A14" s="47" t="s">
        <v>35</v>
      </c>
      <c r="B14" s="48">
        <v>1952</v>
      </c>
      <c r="C14" s="47">
        <f t="shared" si="0"/>
        <v>58</v>
      </c>
      <c r="D14" s="39" t="s">
        <v>40</v>
      </c>
      <c r="E14" s="39">
        <v>300</v>
      </c>
      <c r="F14" s="47">
        <f t="shared" si="1"/>
        <v>2664</v>
      </c>
      <c r="K14" s="29"/>
    </row>
    <row r="15" spans="1:11" ht="15">
      <c r="A15" s="39" t="s">
        <v>43</v>
      </c>
      <c r="B15" s="44">
        <v>1946</v>
      </c>
      <c r="C15" s="47">
        <f t="shared" si="0"/>
        <v>64</v>
      </c>
      <c r="D15" s="39" t="s">
        <v>32</v>
      </c>
      <c r="E15" s="39">
        <v>13130</v>
      </c>
      <c r="F15" s="47">
        <f t="shared" si="1"/>
        <v>10166</v>
      </c>
      <c r="K15" s="29"/>
    </row>
    <row r="16" spans="1:11" ht="15">
      <c r="A16" s="39" t="s">
        <v>32</v>
      </c>
      <c r="B16" s="42">
        <v>1934</v>
      </c>
      <c r="C16" s="47">
        <f t="shared" si="0"/>
        <v>76</v>
      </c>
      <c r="D16" s="39" t="s">
        <v>41</v>
      </c>
      <c r="E16" s="39">
        <v>350000</v>
      </c>
      <c r="F16" s="47">
        <f t="shared" si="1"/>
        <v>347036</v>
      </c>
      <c r="K16" s="29"/>
    </row>
    <row r="17" spans="1:11" ht="15">
      <c r="A17" s="39"/>
      <c r="B17" s="42"/>
      <c r="C17" s="47"/>
      <c r="D17" s="39"/>
      <c r="E17" s="39"/>
      <c r="F17" s="47"/>
      <c r="K17" s="29"/>
    </row>
    <row r="18" spans="1:11" ht="15">
      <c r="A18" s="39"/>
      <c r="B18" s="42"/>
      <c r="C18" s="47"/>
      <c r="D18" s="39"/>
      <c r="E18" s="39"/>
      <c r="F18" s="47"/>
      <c r="K18" s="29"/>
    </row>
    <row r="19" spans="1:6" ht="12.75" customHeight="1">
      <c r="A19" s="89" t="s">
        <v>22</v>
      </c>
      <c r="B19" s="90"/>
      <c r="C19" s="90"/>
      <c r="D19" s="90"/>
      <c r="E19" s="90"/>
      <c r="F19" s="91"/>
    </row>
    <row r="20" spans="1:6" ht="12.75">
      <c r="A20" s="72" t="s">
        <v>24</v>
      </c>
      <c r="B20" s="73"/>
      <c r="C20" s="74"/>
      <c r="D20" s="72" t="s">
        <v>25</v>
      </c>
      <c r="E20" s="73"/>
      <c r="F20" s="74"/>
    </row>
    <row r="21" spans="1:6" ht="12.75">
      <c r="A21" s="75"/>
      <c r="B21" s="76"/>
      <c r="C21" s="77"/>
      <c r="D21" s="75"/>
      <c r="E21" s="76"/>
      <c r="F21" s="77"/>
    </row>
    <row r="22" spans="1:6" ht="12.75">
      <c r="A22" s="79" t="s">
        <v>46</v>
      </c>
      <c r="B22" s="80"/>
      <c r="C22" s="81"/>
      <c r="D22" s="85" t="s">
        <v>45</v>
      </c>
      <c r="E22" s="80"/>
      <c r="F22" s="81"/>
    </row>
    <row r="23" spans="1:6" ht="39.75" customHeight="1">
      <c r="A23" s="82"/>
      <c r="B23" s="83"/>
      <c r="C23" s="84"/>
      <c r="D23" s="82"/>
      <c r="E23" s="83"/>
      <c r="F23" s="84"/>
    </row>
    <row r="24" spans="1:6" ht="12.75">
      <c r="A24" s="86" t="s">
        <v>23</v>
      </c>
      <c r="B24" s="86"/>
      <c r="C24" s="86"/>
      <c r="D24" s="86"/>
      <c r="E24" s="86"/>
      <c r="F24" s="86"/>
    </row>
    <row r="25" spans="1:6" ht="12.75">
      <c r="A25" s="87">
        <v>44795</v>
      </c>
      <c r="B25" s="88"/>
      <c r="C25" s="88"/>
      <c r="D25" s="87">
        <v>44788</v>
      </c>
      <c r="E25" s="88"/>
      <c r="F25" s="88"/>
    </row>
    <row r="26" spans="1:6" ht="12.75">
      <c r="A26" s="88" t="s">
        <v>17</v>
      </c>
      <c r="B26" s="88"/>
      <c r="C26" s="88"/>
      <c r="D26" s="88" t="s">
        <v>18</v>
      </c>
      <c r="E26" s="88"/>
      <c r="F26" s="88"/>
    </row>
    <row r="27" spans="1:6" ht="12.75">
      <c r="A27" s="30" t="s">
        <v>31</v>
      </c>
      <c r="B27" s="30" t="s">
        <v>20</v>
      </c>
      <c r="C27" s="30" t="s">
        <v>21</v>
      </c>
      <c r="D27" s="30" t="s">
        <v>31</v>
      </c>
      <c r="E27" s="30" t="s">
        <v>20</v>
      </c>
      <c r="F27" s="30" t="s">
        <v>21</v>
      </c>
    </row>
    <row r="28" spans="1:6" ht="15">
      <c r="A28" s="49" t="s">
        <v>49</v>
      </c>
      <c r="B28" s="50">
        <v>1876</v>
      </c>
      <c r="C28" s="49">
        <f aca="true" t="shared" si="2" ref="C28:C36">ABS(1884-B28)</f>
        <v>8</v>
      </c>
      <c r="D28" s="39" t="s">
        <v>49</v>
      </c>
      <c r="E28" s="39">
        <v>16</v>
      </c>
      <c r="F28" s="49">
        <f aca="true" t="shared" si="3" ref="F28:F36">ABS(15-E28)</f>
        <v>1</v>
      </c>
    </row>
    <row r="29" spans="1:6" ht="15">
      <c r="A29" s="39" t="s">
        <v>30</v>
      </c>
      <c r="B29" s="42">
        <v>1893</v>
      </c>
      <c r="C29" s="47">
        <f t="shared" si="2"/>
        <v>9</v>
      </c>
      <c r="D29" s="39" t="s">
        <v>32</v>
      </c>
      <c r="E29" s="46">
        <v>18</v>
      </c>
      <c r="F29" s="49">
        <f t="shared" si="3"/>
        <v>3</v>
      </c>
    </row>
    <row r="30" spans="1:6" ht="15">
      <c r="A30" s="47" t="s">
        <v>33</v>
      </c>
      <c r="B30" s="48">
        <v>1894</v>
      </c>
      <c r="C30" s="47">
        <f t="shared" si="2"/>
        <v>10</v>
      </c>
      <c r="D30" s="49" t="s">
        <v>50</v>
      </c>
      <c r="E30" s="49">
        <v>10</v>
      </c>
      <c r="F30" s="49">
        <f t="shared" si="3"/>
        <v>5</v>
      </c>
    </row>
    <row r="31" spans="1:6" ht="15">
      <c r="A31" s="39" t="s">
        <v>32</v>
      </c>
      <c r="B31" s="42">
        <v>1946</v>
      </c>
      <c r="C31" s="47">
        <f t="shared" si="2"/>
        <v>62</v>
      </c>
      <c r="D31" s="39" t="s">
        <v>48</v>
      </c>
      <c r="E31" s="47">
        <v>20</v>
      </c>
      <c r="F31" s="49">
        <f t="shared" si="3"/>
        <v>5</v>
      </c>
    </row>
    <row r="32" spans="1:6" ht="15">
      <c r="A32" s="39" t="s">
        <v>43</v>
      </c>
      <c r="B32" s="44">
        <v>1953</v>
      </c>
      <c r="C32" s="47">
        <f t="shared" si="2"/>
        <v>69</v>
      </c>
      <c r="D32" s="39" t="s">
        <v>34</v>
      </c>
      <c r="E32" s="39">
        <v>9</v>
      </c>
      <c r="F32" s="49">
        <f t="shared" si="3"/>
        <v>6</v>
      </c>
    </row>
    <row r="33" spans="1:6" ht="15">
      <c r="A33" s="39" t="s">
        <v>50</v>
      </c>
      <c r="B33" s="42">
        <v>1965</v>
      </c>
      <c r="C33" s="47">
        <f t="shared" si="2"/>
        <v>81</v>
      </c>
      <c r="D33" s="39" t="s">
        <v>30</v>
      </c>
      <c r="E33" s="39">
        <v>21</v>
      </c>
      <c r="F33" s="49">
        <f t="shared" si="3"/>
        <v>6</v>
      </c>
    </row>
    <row r="34" spans="1:6" ht="15">
      <c r="A34" s="39" t="s">
        <v>34</v>
      </c>
      <c r="B34" s="42">
        <v>1974</v>
      </c>
      <c r="C34" s="47">
        <f t="shared" si="2"/>
        <v>90</v>
      </c>
      <c r="D34" s="39" t="s">
        <v>37</v>
      </c>
      <c r="E34" s="39">
        <v>23</v>
      </c>
      <c r="F34" s="49">
        <f t="shared" si="3"/>
        <v>8</v>
      </c>
    </row>
    <row r="35" spans="1:6" ht="15">
      <c r="A35" s="39" t="s">
        <v>48</v>
      </c>
      <c r="B35" s="42">
        <v>1993</v>
      </c>
      <c r="C35" s="47">
        <f t="shared" si="2"/>
        <v>109</v>
      </c>
      <c r="D35" s="47" t="s">
        <v>33</v>
      </c>
      <c r="E35" s="39">
        <v>28</v>
      </c>
      <c r="F35" s="49">
        <f t="shared" si="3"/>
        <v>13</v>
      </c>
    </row>
    <row r="36" spans="1:6" ht="15">
      <c r="A36" s="39" t="s">
        <v>37</v>
      </c>
      <c r="B36" s="42">
        <v>2003</v>
      </c>
      <c r="C36" s="47">
        <f t="shared" si="2"/>
        <v>119</v>
      </c>
      <c r="D36" s="39" t="s">
        <v>43</v>
      </c>
      <c r="E36" s="47">
        <v>36</v>
      </c>
      <c r="F36" s="49">
        <f t="shared" si="3"/>
        <v>21</v>
      </c>
    </row>
    <row r="37" spans="1:6" ht="15">
      <c r="A37" s="39"/>
      <c r="B37" s="42"/>
      <c r="C37" s="47"/>
      <c r="D37" s="39"/>
      <c r="E37" s="39"/>
      <c r="F37" s="47"/>
    </row>
    <row r="38" spans="1:6" ht="15">
      <c r="A38" s="39"/>
      <c r="B38" s="42"/>
      <c r="C38" s="47"/>
      <c r="D38" s="39"/>
      <c r="E38" s="39"/>
      <c r="F38" s="47"/>
    </row>
    <row r="39" spans="1:6" ht="15">
      <c r="A39" s="47"/>
      <c r="B39" s="48"/>
      <c r="C39" s="47"/>
      <c r="D39" s="39"/>
      <c r="E39" s="39"/>
      <c r="F39" s="47"/>
    </row>
    <row r="40" spans="1:6" ht="15">
      <c r="A40" s="39"/>
      <c r="B40" s="42"/>
      <c r="C40" s="47"/>
      <c r="D40" s="39"/>
      <c r="E40" s="39"/>
      <c r="F40" s="47"/>
    </row>
    <row r="41" spans="1:6" ht="15">
      <c r="A41" s="39"/>
      <c r="B41" s="42"/>
      <c r="C41" s="47"/>
      <c r="D41" s="39"/>
      <c r="E41" s="39"/>
      <c r="F41" s="47"/>
    </row>
    <row r="42" spans="1:6" ht="12.75">
      <c r="A42" s="89" t="s">
        <v>22</v>
      </c>
      <c r="B42" s="90"/>
      <c r="C42" s="90"/>
      <c r="D42" s="90"/>
      <c r="E42" s="90"/>
      <c r="F42" s="91"/>
    </row>
    <row r="43" spans="1:6" ht="12.75">
      <c r="A43" s="72" t="s">
        <v>24</v>
      </c>
      <c r="B43" s="73"/>
      <c r="C43" s="74"/>
      <c r="D43" s="78" t="s">
        <v>25</v>
      </c>
      <c r="E43" s="73"/>
      <c r="F43" s="74"/>
    </row>
    <row r="44" spans="1:6" ht="12.75">
      <c r="A44" s="75"/>
      <c r="B44" s="76"/>
      <c r="C44" s="77"/>
      <c r="D44" s="75"/>
      <c r="E44" s="76"/>
      <c r="F44" s="77"/>
    </row>
    <row r="45" spans="1:6" ht="12.75">
      <c r="A45" s="79" t="s">
        <v>51</v>
      </c>
      <c r="B45" s="80"/>
      <c r="C45" s="81"/>
      <c r="D45" s="85" t="s">
        <v>52</v>
      </c>
      <c r="E45" s="80"/>
      <c r="F45" s="81"/>
    </row>
    <row r="46" spans="1:6" ht="12.75">
      <c r="A46" s="82"/>
      <c r="B46" s="83"/>
      <c r="C46" s="84"/>
      <c r="D46" s="82"/>
      <c r="E46" s="83"/>
      <c r="F46" s="84"/>
    </row>
    <row r="47" spans="1:6" ht="12.75">
      <c r="A47" s="86" t="s">
        <v>23</v>
      </c>
      <c r="B47" s="86"/>
      <c r="C47" s="86"/>
      <c r="D47" s="86"/>
      <c r="E47" s="86"/>
      <c r="F47" s="86"/>
    </row>
    <row r="48" spans="1:6" ht="12.75">
      <c r="A48" s="87">
        <v>44802</v>
      </c>
      <c r="B48" s="88"/>
      <c r="C48" s="88"/>
      <c r="D48" s="87">
        <v>44788</v>
      </c>
      <c r="E48" s="88"/>
      <c r="F48" s="88"/>
    </row>
    <row r="49" spans="1:6" ht="12.75">
      <c r="A49" s="88" t="s">
        <v>17</v>
      </c>
      <c r="B49" s="88"/>
      <c r="C49" s="88"/>
      <c r="D49" s="88" t="s">
        <v>18</v>
      </c>
      <c r="E49" s="88"/>
      <c r="F49" s="88"/>
    </row>
    <row r="50" spans="1:6" ht="12.75">
      <c r="A50" s="30" t="s">
        <v>31</v>
      </c>
      <c r="B50" s="30" t="s">
        <v>20</v>
      </c>
      <c r="C50" s="30" t="s">
        <v>21</v>
      </c>
      <c r="D50" s="30" t="s">
        <v>31</v>
      </c>
      <c r="E50" s="30" t="s">
        <v>20</v>
      </c>
      <c r="F50" s="30" t="s">
        <v>21</v>
      </c>
    </row>
    <row r="51" spans="1:6" ht="15">
      <c r="A51" s="49" t="s">
        <v>35</v>
      </c>
      <c r="B51" s="49">
        <v>1964</v>
      </c>
      <c r="C51" s="49">
        <f>ABS(1964-B51)</f>
        <v>0</v>
      </c>
      <c r="D51" s="49" t="s">
        <v>32</v>
      </c>
      <c r="E51" s="49">
        <v>303</v>
      </c>
      <c r="F51" s="49">
        <f>ABS(300-E51)</f>
        <v>3</v>
      </c>
    </row>
    <row r="52" spans="1:6" ht="15">
      <c r="A52" s="3" t="s">
        <v>32</v>
      </c>
      <c r="B52" s="3">
        <v>1963</v>
      </c>
      <c r="C52" s="3">
        <f>ABS(1964-B52)</f>
        <v>1</v>
      </c>
      <c r="D52" s="92" t="s">
        <v>37</v>
      </c>
      <c r="E52" s="92">
        <v>297</v>
      </c>
      <c r="F52" s="92">
        <f>ABS(300-E52)</f>
        <v>3</v>
      </c>
    </row>
    <row r="53" spans="1:6" ht="12.75">
      <c r="A53" s="3" t="s">
        <v>57</v>
      </c>
      <c r="B53" s="3">
        <v>1965</v>
      </c>
      <c r="C53" s="3">
        <f>ABS(1964-B53)</f>
        <v>1</v>
      </c>
      <c r="D53" s="3" t="s">
        <v>36</v>
      </c>
      <c r="E53" s="3">
        <v>304</v>
      </c>
      <c r="F53" s="3">
        <f>ABS(300-E53)</f>
        <v>4</v>
      </c>
    </row>
    <row r="54" spans="1:6" ht="12.75">
      <c r="A54" s="3" t="s">
        <v>33</v>
      </c>
      <c r="B54" s="3">
        <v>1962</v>
      </c>
      <c r="C54" s="3">
        <f>ABS(1964-B54)</f>
        <v>2</v>
      </c>
      <c r="D54" s="3" t="s">
        <v>34</v>
      </c>
      <c r="E54" s="3">
        <v>294</v>
      </c>
      <c r="F54" s="3">
        <f>ABS(300-E54)</f>
        <v>6</v>
      </c>
    </row>
    <row r="55" spans="1:6" ht="12.75">
      <c r="A55" s="3" t="s">
        <v>30</v>
      </c>
      <c r="B55" s="3">
        <v>1972</v>
      </c>
      <c r="C55" s="3">
        <f>ABS(1964-B55)</f>
        <v>8</v>
      </c>
      <c r="D55" s="3" t="s">
        <v>56</v>
      </c>
      <c r="E55" s="3">
        <v>292</v>
      </c>
      <c r="F55" s="3">
        <f>ABS(300-E55)</f>
        <v>8</v>
      </c>
    </row>
    <row r="56" spans="1:6" ht="12.75">
      <c r="A56" s="3" t="s">
        <v>34</v>
      </c>
      <c r="B56" s="3">
        <v>1974</v>
      </c>
      <c r="C56" s="3">
        <f>ABS(1964-B56)</f>
        <v>10</v>
      </c>
      <c r="D56" s="3" t="s">
        <v>30</v>
      </c>
      <c r="E56" s="3">
        <v>291</v>
      </c>
      <c r="F56" s="3">
        <f>ABS(300-E56)</f>
        <v>9</v>
      </c>
    </row>
    <row r="57" spans="1:6" ht="12.75">
      <c r="A57" s="3" t="s">
        <v>37</v>
      </c>
      <c r="B57" s="3">
        <v>1953</v>
      </c>
      <c r="C57" s="3">
        <f>ABS(1964-B57)</f>
        <v>11</v>
      </c>
      <c r="D57" s="3" t="s">
        <v>33</v>
      </c>
      <c r="E57" s="3">
        <v>315</v>
      </c>
      <c r="F57" s="3">
        <f>ABS(300-E57)</f>
        <v>15</v>
      </c>
    </row>
    <row r="58" spans="1:6" ht="12.75">
      <c r="A58" s="3" t="s">
        <v>43</v>
      </c>
      <c r="B58" s="3">
        <v>1951</v>
      </c>
      <c r="C58" s="3">
        <f>ABS(1964-B58)</f>
        <v>13</v>
      </c>
      <c r="D58" s="3" t="s">
        <v>57</v>
      </c>
      <c r="E58" s="3">
        <v>284</v>
      </c>
      <c r="F58" s="3">
        <f>ABS(300-E58)</f>
        <v>16</v>
      </c>
    </row>
    <row r="59" spans="1:6" ht="12.75">
      <c r="A59" s="3" t="s">
        <v>56</v>
      </c>
      <c r="B59" s="3">
        <v>1989</v>
      </c>
      <c r="C59" s="3">
        <f>ABS(1964-B59)</f>
        <v>25</v>
      </c>
      <c r="D59" s="3" t="s">
        <v>58</v>
      </c>
      <c r="E59" s="3">
        <v>282</v>
      </c>
      <c r="F59" s="3">
        <f>ABS(300-E59)</f>
        <v>18</v>
      </c>
    </row>
    <row r="60" spans="1:6" ht="12.75">
      <c r="A60" s="3" t="s">
        <v>36</v>
      </c>
      <c r="B60" s="3">
        <v>1938</v>
      </c>
      <c r="C60" s="3">
        <f>ABS(1964-B60)</f>
        <v>26</v>
      </c>
      <c r="D60" s="3" t="s">
        <v>35</v>
      </c>
      <c r="E60" s="3">
        <v>270</v>
      </c>
      <c r="F60" s="3">
        <f>ABS(300-E60)</f>
        <v>30</v>
      </c>
    </row>
    <row r="61" spans="1:6" ht="12.75">
      <c r="A61" s="3" t="s">
        <v>49</v>
      </c>
      <c r="B61" s="3">
        <v>1937</v>
      </c>
      <c r="C61" s="3">
        <f>ABS(1964-B61)</f>
        <v>27</v>
      </c>
      <c r="D61" s="3" t="s">
        <v>49</v>
      </c>
      <c r="E61" s="3">
        <v>264</v>
      </c>
      <c r="F61" s="3">
        <f>ABS(300-E61)</f>
        <v>36</v>
      </c>
    </row>
    <row r="62" spans="1:6" ht="12.75">
      <c r="A62" s="3" t="s">
        <v>58</v>
      </c>
      <c r="B62" s="3">
        <v>2002</v>
      </c>
      <c r="C62" s="3">
        <f>ABS(1964-B62)</f>
        <v>38</v>
      </c>
      <c r="D62" s="3" t="s">
        <v>43</v>
      </c>
      <c r="E62" s="3">
        <v>247</v>
      </c>
      <c r="F62" s="3">
        <f>ABS(300-E62)</f>
        <v>53</v>
      </c>
    </row>
    <row r="63" spans="1:6" ht="15">
      <c r="A63" s="39"/>
      <c r="B63" s="42"/>
      <c r="C63" s="47"/>
      <c r="D63" s="39"/>
      <c r="E63" s="39"/>
      <c r="F63" s="47"/>
    </row>
    <row r="64" spans="1:6" ht="15">
      <c r="A64" s="39"/>
      <c r="B64" s="42"/>
      <c r="C64" s="47"/>
      <c r="D64" s="39"/>
      <c r="E64" s="39"/>
      <c r="F64" s="47"/>
    </row>
    <row r="65" spans="1:6" ht="12.75">
      <c r="A65" s="89" t="s">
        <v>22</v>
      </c>
      <c r="B65" s="90"/>
      <c r="C65" s="90"/>
      <c r="D65" s="90"/>
      <c r="E65" s="90"/>
      <c r="F65" s="91"/>
    </row>
    <row r="66" spans="1:6" ht="12.75">
      <c r="A66" s="72" t="s">
        <v>24</v>
      </c>
      <c r="B66" s="73"/>
      <c r="C66" s="74"/>
      <c r="D66" s="78" t="s">
        <v>25</v>
      </c>
      <c r="E66" s="73"/>
      <c r="F66" s="74"/>
    </row>
    <row r="67" spans="1:6" ht="12.75">
      <c r="A67" s="75"/>
      <c r="B67" s="76"/>
      <c r="C67" s="77"/>
      <c r="D67" s="75"/>
      <c r="E67" s="76"/>
      <c r="F67" s="77"/>
    </row>
    <row r="68" spans="1:6" ht="12.75">
      <c r="A68" s="85" t="s">
        <v>59</v>
      </c>
      <c r="B68" s="93"/>
      <c r="C68" s="94"/>
      <c r="D68" s="85" t="s">
        <v>60</v>
      </c>
      <c r="E68" s="80"/>
      <c r="F68" s="81"/>
    </row>
    <row r="69" spans="1:6" ht="12.75">
      <c r="A69" s="95"/>
      <c r="B69" s="96"/>
      <c r="C69" s="97"/>
      <c r="D69" s="82"/>
      <c r="E69" s="83"/>
      <c r="F69" s="84"/>
    </row>
  </sheetData>
  <sheetProtection/>
  <mergeCells count="30">
    <mergeCell ref="A66:C67"/>
    <mergeCell ref="D66:F67"/>
    <mergeCell ref="A68:C69"/>
    <mergeCell ref="D68:F69"/>
    <mergeCell ref="A47:F47"/>
    <mergeCell ref="A48:C48"/>
    <mergeCell ref="D48:F48"/>
    <mergeCell ref="A49:C49"/>
    <mergeCell ref="D49:F49"/>
    <mergeCell ref="A65:F65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2022-08-29T20:49:48Z</dcterms:modified>
  <cp:category/>
  <cp:version/>
  <cp:contentType/>
  <cp:contentStatus/>
</cp:coreProperties>
</file>